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Kannika 20 มิ.ย. 2562\รพ.สต\รพ.สต. ปีงบประมาณ 2563\รพ.สต.เดือน กุมภาพันธ์ 2563\"/>
    </mc:Choice>
  </mc:AlternateContent>
  <bookViews>
    <workbookView xWindow="4335" yWindow="255" windowWidth="11025" windowHeight="5310" firstSheet="14" activeTab="16"/>
  </bookViews>
  <sheets>
    <sheet name="บก." sheetId="81" r:id="rId1"/>
    <sheet name="บึงกาฬ" sheetId="19" r:id="rId2"/>
    <sheet name="นภ" sheetId="74" r:id="rId3"/>
    <sheet name="หนองบัวลำภู" sheetId="15" r:id="rId4"/>
    <sheet name="อด" sheetId="75" r:id="rId5"/>
    <sheet name="อุดรธานี" sheetId="16" r:id="rId6"/>
    <sheet name="ลย." sheetId="76" r:id="rId7"/>
    <sheet name="เลย " sheetId="39" r:id="rId8"/>
    <sheet name="นค." sheetId="77" r:id="rId9"/>
    <sheet name="หนองคาย" sheetId="34" r:id="rId10"/>
    <sheet name="สกล" sheetId="78" r:id="rId11"/>
    <sheet name="สกลนคร" sheetId="32" r:id="rId12"/>
    <sheet name="นคร" sheetId="79" r:id="rId13"/>
    <sheet name="นครพนม" sheetId="30" r:id="rId14"/>
    <sheet name="1.สรุปรายงานการส่งงบ " sheetId="83" r:id="rId15"/>
    <sheet name="2.สรุปคะแนน" sheetId="11" r:id="rId16"/>
    <sheet name="3. สรุปรวมราย CUP " sheetId="61" r:id="rId17"/>
  </sheets>
  <definedNames>
    <definedName name="_xlnm._FilterDatabase" localSheetId="16" hidden="1">'3. สรุปรวมราย CUP '!$A$4:$WVN$1070</definedName>
    <definedName name="_xlnm._FilterDatabase" localSheetId="12" hidden="1">นคร!$A$2:$AG$159</definedName>
    <definedName name="_xlnm._FilterDatabase" localSheetId="13" hidden="1">นครพนม!$A$1:$AO$154</definedName>
    <definedName name="_xlnm._FilterDatabase" localSheetId="1" hidden="1">บึงกาฬ!$A$1:$AM$71</definedName>
    <definedName name="_xlnm._FilterDatabase" localSheetId="7" hidden="1">'เลย '!$A$1:$AL$130</definedName>
    <definedName name="_xlnm._FilterDatabase" localSheetId="3" hidden="1">หนองบัวลำภู!$A$1:$AI$86</definedName>
    <definedName name="_xlnm._FilterDatabase" localSheetId="4" hidden="1">อด!#REF!</definedName>
    <definedName name="_xlnm._FilterDatabase" localSheetId="5" hidden="1">อุดรธานี!$A$1:$AO$222</definedName>
    <definedName name="DATA1" localSheetId="14">#REF!</definedName>
    <definedName name="DATA1" localSheetId="16">#REF!</definedName>
    <definedName name="DATA1" localSheetId="7">#REF!</definedName>
    <definedName name="DATA1">#REF!</definedName>
    <definedName name="_xlnm.Print_Titles" localSheetId="16">'3. สรุปรวมราย CUP '!$1:$4</definedName>
  </definedNames>
  <calcPr calcId="152511"/>
</workbook>
</file>

<file path=xl/calcChain.xml><?xml version="1.0" encoding="utf-8"?>
<calcChain xmlns="http://schemas.openxmlformats.org/spreadsheetml/2006/main">
  <c r="AN5" i="30" l="1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140" i="30"/>
  <c r="AN141" i="30"/>
  <c r="AN142" i="30"/>
  <c r="AN143" i="30"/>
  <c r="AN144" i="30"/>
  <c r="AN145" i="30"/>
  <c r="AN146" i="30"/>
  <c r="AN147" i="30"/>
  <c r="AN148" i="30"/>
  <c r="AN149" i="30"/>
  <c r="AN150" i="30"/>
  <c r="AN151" i="30"/>
  <c r="AN152" i="30"/>
  <c r="AN153" i="30"/>
  <c r="AN154" i="30"/>
  <c r="AN4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140" i="30"/>
  <c r="AM141" i="30"/>
  <c r="AM142" i="30"/>
  <c r="AM143" i="30"/>
  <c r="AM144" i="30"/>
  <c r="AM145" i="30"/>
  <c r="AM146" i="30"/>
  <c r="AM147" i="30"/>
  <c r="AM148" i="30"/>
  <c r="AM149" i="30"/>
  <c r="AM150" i="30"/>
  <c r="AM151" i="30"/>
  <c r="AM152" i="30"/>
  <c r="AM153" i="30"/>
  <c r="AM154" i="30"/>
  <c r="AM4" i="30"/>
  <c r="AK5" i="30"/>
  <c r="AK6" i="30"/>
  <c r="AK7" i="30"/>
  <c r="AK8" i="30"/>
  <c r="AK9" i="30"/>
  <c r="AK10" i="30"/>
  <c r="AK11" i="30"/>
  <c r="AK12" i="30"/>
  <c r="AK13" i="30"/>
  <c r="AK14" i="30"/>
  <c r="AK15" i="30"/>
  <c r="AK16" i="30"/>
  <c r="AK17" i="30"/>
  <c r="AK18" i="30"/>
  <c r="AK19" i="30"/>
  <c r="AK20" i="30"/>
  <c r="AK21" i="30"/>
  <c r="AK22" i="30"/>
  <c r="AK23" i="30"/>
  <c r="AK24" i="30"/>
  <c r="AK25" i="30"/>
  <c r="AK26" i="30"/>
  <c r="AK27" i="30"/>
  <c r="AK28" i="30"/>
  <c r="AK29" i="30"/>
  <c r="AK30" i="30"/>
  <c r="AK31" i="30"/>
  <c r="AK32" i="30"/>
  <c r="AK33" i="30"/>
  <c r="AK34" i="30"/>
  <c r="AK35" i="30"/>
  <c r="AK36" i="30"/>
  <c r="AK37" i="30"/>
  <c r="AK38" i="30"/>
  <c r="AK39" i="30"/>
  <c r="AK40" i="30"/>
  <c r="AK41" i="30"/>
  <c r="AK42" i="30"/>
  <c r="AK43" i="30"/>
  <c r="AK44" i="30"/>
  <c r="AK45" i="30"/>
  <c r="AK46" i="30"/>
  <c r="AK47" i="30"/>
  <c r="AK48" i="30"/>
  <c r="AK49" i="30"/>
  <c r="AK50" i="30"/>
  <c r="AK51" i="30"/>
  <c r="AK52" i="30"/>
  <c r="AK53" i="30"/>
  <c r="AK54" i="30"/>
  <c r="AK55" i="30"/>
  <c r="AK56" i="30"/>
  <c r="AK57" i="30"/>
  <c r="AK58" i="30"/>
  <c r="AK59" i="30"/>
  <c r="AK60" i="30"/>
  <c r="AK61" i="30"/>
  <c r="AK62" i="30"/>
  <c r="AK63" i="30"/>
  <c r="AK64" i="30"/>
  <c r="AK65" i="30"/>
  <c r="AK66" i="30"/>
  <c r="AK67" i="30"/>
  <c r="AK68" i="30"/>
  <c r="AK69" i="30"/>
  <c r="AK70" i="30"/>
  <c r="AK71" i="30"/>
  <c r="AK72" i="30"/>
  <c r="AK73" i="30"/>
  <c r="AK74" i="30"/>
  <c r="AK75" i="30"/>
  <c r="AK76" i="30"/>
  <c r="AK77" i="30"/>
  <c r="AK78" i="30"/>
  <c r="AK79" i="30"/>
  <c r="AK80" i="30"/>
  <c r="AK81" i="30"/>
  <c r="AK82" i="30"/>
  <c r="AK83" i="30"/>
  <c r="AK84" i="30"/>
  <c r="AK85" i="30"/>
  <c r="AK86" i="30"/>
  <c r="AK87" i="30"/>
  <c r="AK88" i="30"/>
  <c r="AK89" i="30"/>
  <c r="AK90" i="30"/>
  <c r="AK91" i="30"/>
  <c r="AK92" i="30"/>
  <c r="AK93" i="30"/>
  <c r="AK94" i="30"/>
  <c r="AK95" i="30"/>
  <c r="AK96" i="30"/>
  <c r="AK97" i="30"/>
  <c r="AK98" i="30"/>
  <c r="AK99" i="30"/>
  <c r="AK100" i="30"/>
  <c r="AK101" i="30"/>
  <c r="AK102" i="30"/>
  <c r="AK103" i="30"/>
  <c r="AK104" i="30"/>
  <c r="AK105" i="30"/>
  <c r="AK106" i="30"/>
  <c r="AK107" i="30"/>
  <c r="AK108" i="30"/>
  <c r="AK109" i="30"/>
  <c r="AK110" i="30"/>
  <c r="AK111" i="30"/>
  <c r="AK112" i="30"/>
  <c r="AK113" i="30"/>
  <c r="AK114" i="30"/>
  <c r="AK115" i="30"/>
  <c r="AK116" i="30"/>
  <c r="AK117" i="30"/>
  <c r="AK118" i="30"/>
  <c r="AK119" i="30"/>
  <c r="AK120" i="30"/>
  <c r="AK121" i="30"/>
  <c r="AK122" i="30"/>
  <c r="AK123" i="30"/>
  <c r="AK124" i="30"/>
  <c r="AK125" i="30"/>
  <c r="AK126" i="30"/>
  <c r="AK127" i="30"/>
  <c r="AK128" i="30"/>
  <c r="AK129" i="30"/>
  <c r="AK130" i="30"/>
  <c r="AK131" i="30"/>
  <c r="AK132" i="30"/>
  <c r="AK133" i="30"/>
  <c r="AK134" i="30"/>
  <c r="AK135" i="30"/>
  <c r="AK136" i="30"/>
  <c r="AK137" i="30"/>
  <c r="AK138" i="30"/>
  <c r="AK139" i="30"/>
  <c r="AK140" i="30"/>
  <c r="AK141" i="30"/>
  <c r="AK142" i="30"/>
  <c r="AK143" i="30"/>
  <c r="AK144" i="30"/>
  <c r="AK145" i="30"/>
  <c r="AK146" i="30"/>
  <c r="AK147" i="30"/>
  <c r="AK148" i="30"/>
  <c r="AK149" i="30"/>
  <c r="AK150" i="30"/>
  <c r="AK151" i="30"/>
  <c r="AK152" i="30"/>
  <c r="AK153" i="30"/>
  <c r="AK154" i="30"/>
  <c r="AJ5" i="30"/>
  <c r="AJ6" i="30"/>
  <c r="AJ7" i="30"/>
  <c r="AJ8" i="30"/>
  <c r="AJ9" i="30"/>
  <c r="AJ10" i="30"/>
  <c r="AJ11" i="30"/>
  <c r="AJ12" i="30"/>
  <c r="AJ13" i="30"/>
  <c r="AJ14" i="30"/>
  <c r="AJ15" i="30"/>
  <c r="AJ16" i="30"/>
  <c r="AJ17" i="30"/>
  <c r="AJ18" i="30"/>
  <c r="AJ19" i="30"/>
  <c r="AJ20" i="30"/>
  <c r="AJ21" i="30"/>
  <c r="AJ22" i="30"/>
  <c r="AJ23" i="30"/>
  <c r="AJ24" i="30"/>
  <c r="AJ25" i="30"/>
  <c r="AJ26" i="30"/>
  <c r="AJ27" i="30"/>
  <c r="AJ28" i="30"/>
  <c r="AJ29" i="30"/>
  <c r="AJ30" i="30"/>
  <c r="AJ31" i="30"/>
  <c r="AJ32" i="30"/>
  <c r="AJ33" i="30"/>
  <c r="AJ34" i="30"/>
  <c r="AJ35" i="30"/>
  <c r="AJ36" i="30"/>
  <c r="AJ37" i="30"/>
  <c r="AJ38" i="30"/>
  <c r="AJ39" i="30"/>
  <c r="AJ40" i="30"/>
  <c r="AJ41" i="30"/>
  <c r="AJ42" i="30"/>
  <c r="AJ43" i="30"/>
  <c r="AJ44" i="30"/>
  <c r="AJ45" i="30"/>
  <c r="AJ46" i="30"/>
  <c r="AJ47" i="30"/>
  <c r="AJ48" i="30"/>
  <c r="AJ49" i="30"/>
  <c r="AJ50" i="30"/>
  <c r="AJ51" i="30"/>
  <c r="AJ52" i="30"/>
  <c r="AJ53" i="30"/>
  <c r="AJ54" i="30"/>
  <c r="AJ55" i="30"/>
  <c r="AJ56" i="30"/>
  <c r="AJ57" i="30"/>
  <c r="AJ58" i="30"/>
  <c r="AJ59" i="30"/>
  <c r="AJ60" i="30"/>
  <c r="AJ61" i="30"/>
  <c r="AJ62" i="30"/>
  <c r="AJ63" i="30"/>
  <c r="AJ64" i="30"/>
  <c r="AJ65" i="30"/>
  <c r="AJ66" i="30"/>
  <c r="AJ67" i="30"/>
  <c r="AJ68" i="30"/>
  <c r="AJ69" i="30"/>
  <c r="AJ70" i="30"/>
  <c r="AJ71" i="30"/>
  <c r="AJ72" i="30"/>
  <c r="AJ73" i="30"/>
  <c r="AJ74" i="30"/>
  <c r="AJ75" i="30"/>
  <c r="AJ76" i="30"/>
  <c r="AJ77" i="30"/>
  <c r="AJ78" i="30"/>
  <c r="AJ79" i="30"/>
  <c r="AJ80" i="30"/>
  <c r="AJ81" i="30"/>
  <c r="AJ82" i="30"/>
  <c r="AJ83" i="30"/>
  <c r="AJ84" i="30"/>
  <c r="AJ85" i="30"/>
  <c r="AJ86" i="30"/>
  <c r="AJ87" i="30"/>
  <c r="AJ88" i="30"/>
  <c r="AJ89" i="30"/>
  <c r="AJ90" i="30"/>
  <c r="AJ91" i="30"/>
  <c r="AJ92" i="30"/>
  <c r="AJ93" i="30"/>
  <c r="AJ94" i="30"/>
  <c r="AJ95" i="30"/>
  <c r="AJ96" i="30"/>
  <c r="AJ97" i="30"/>
  <c r="AJ98" i="30"/>
  <c r="AJ99" i="30"/>
  <c r="AJ100" i="30"/>
  <c r="AJ101" i="30"/>
  <c r="AJ102" i="30"/>
  <c r="AJ103" i="30"/>
  <c r="AJ104" i="30"/>
  <c r="AJ105" i="30"/>
  <c r="AJ106" i="30"/>
  <c r="AJ107" i="30"/>
  <c r="AJ108" i="30"/>
  <c r="AJ109" i="30"/>
  <c r="AJ110" i="30"/>
  <c r="AJ111" i="30"/>
  <c r="AJ112" i="30"/>
  <c r="AJ113" i="30"/>
  <c r="AJ114" i="30"/>
  <c r="AJ115" i="30"/>
  <c r="AJ116" i="30"/>
  <c r="AJ117" i="30"/>
  <c r="AJ118" i="30"/>
  <c r="AJ119" i="30"/>
  <c r="AJ120" i="30"/>
  <c r="AJ121" i="30"/>
  <c r="AJ122" i="30"/>
  <c r="AJ123" i="30"/>
  <c r="AJ124" i="30"/>
  <c r="AJ125" i="30"/>
  <c r="AJ126" i="30"/>
  <c r="AJ127" i="30"/>
  <c r="AJ128" i="30"/>
  <c r="AJ129" i="30"/>
  <c r="AJ130" i="30"/>
  <c r="AJ131" i="30"/>
  <c r="AJ132" i="30"/>
  <c r="AJ133" i="30"/>
  <c r="AJ134" i="30"/>
  <c r="AJ135" i="30"/>
  <c r="AJ136" i="30"/>
  <c r="AJ137" i="30"/>
  <c r="AJ138" i="30"/>
  <c r="AJ139" i="30"/>
  <c r="AJ140" i="30"/>
  <c r="AJ141" i="30"/>
  <c r="AJ142" i="30"/>
  <c r="AJ143" i="30"/>
  <c r="AJ144" i="30"/>
  <c r="AJ145" i="30"/>
  <c r="AJ146" i="30"/>
  <c r="AJ147" i="30"/>
  <c r="AJ148" i="30"/>
  <c r="AJ149" i="30"/>
  <c r="AJ150" i="30"/>
  <c r="AJ151" i="30"/>
  <c r="AJ152" i="30"/>
  <c r="AJ153" i="30"/>
  <c r="AJ154" i="30"/>
  <c r="AK4" i="30"/>
  <c r="AJ4" i="30"/>
  <c r="AK5" i="32"/>
  <c r="AK6" i="32"/>
  <c r="AK7" i="32"/>
  <c r="AK8" i="32"/>
  <c r="AK9" i="32"/>
  <c r="AK10" i="32"/>
  <c r="AK11" i="32"/>
  <c r="AK12" i="32"/>
  <c r="AK13" i="32"/>
  <c r="AK14" i="32"/>
  <c r="AK15" i="32"/>
  <c r="AK16" i="32"/>
  <c r="AK17" i="32"/>
  <c r="AK18" i="32"/>
  <c r="AK19" i="32"/>
  <c r="AK20" i="32"/>
  <c r="AK21" i="32"/>
  <c r="AK22" i="32"/>
  <c r="AK23" i="32"/>
  <c r="AK24" i="32"/>
  <c r="AK25" i="32"/>
  <c r="AK26" i="32"/>
  <c r="AK27" i="32"/>
  <c r="AK28" i="32"/>
  <c r="AK29" i="32"/>
  <c r="AK30" i="32"/>
  <c r="AK31" i="32"/>
  <c r="AK32" i="32"/>
  <c r="AK33" i="32"/>
  <c r="AK34" i="32"/>
  <c r="AK35" i="32"/>
  <c r="AK36" i="32"/>
  <c r="AK37" i="32"/>
  <c r="AK38" i="32"/>
  <c r="AK39" i="32"/>
  <c r="AK40" i="32"/>
  <c r="AK41" i="32"/>
  <c r="AK42" i="32"/>
  <c r="AK43" i="32"/>
  <c r="AK44" i="32"/>
  <c r="AK45" i="32"/>
  <c r="AK46" i="32"/>
  <c r="AK47" i="32"/>
  <c r="AK48" i="32"/>
  <c r="AK49" i="32"/>
  <c r="AK50" i="32"/>
  <c r="AK51" i="32"/>
  <c r="AK52" i="32"/>
  <c r="AK53" i="32"/>
  <c r="AK54" i="32"/>
  <c r="AK55" i="32"/>
  <c r="AK56" i="32"/>
  <c r="AK57" i="32"/>
  <c r="AK58" i="32"/>
  <c r="AK59" i="32"/>
  <c r="AK60" i="32"/>
  <c r="AK61" i="32"/>
  <c r="AK62" i="32"/>
  <c r="AK63" i="32"/>
  <c r="AK64" i="32"/>
  <c r="AK65" i="32"/>
  <c r="AK66" i="32"/>
  <c r="AK67" i="32"/>
  <c r="AK68" i="32"/>
  <c r="AK69" i="32"/>
  <c r="AK70" i="32"/>
  <c r="AK71" i="32"/>
  <c r="AK72" i="32"/>
  <c r="AK73" i="32"/>
  <c r="AK74" i="32"/>
  <c r="AK75" i="32"/>
  <c r="AK76" i="32"/>
  <c r="AK77" i="32"/>
  <c r="AK78" i="32"/>
  <c r="AK79" i="32"/>
  <c r="AK80" i="32"/>
  <c r="AK81" i="32"/>
  <c r="AK82" i="32"/>
  <c r="AK83" i="32"/>
  <c r="AK84" i="32"/>
  <c r="AK85" i="32"/>
  <c r="AK86" i="32"/>
  <c r="AK87" i="32"/>
  <c r="AK88" i="32"/>
  <c r="AK89" i="32"/>
  <c r="AK90" i="32"/>
  <c r="AK91" i="32"/>
  <c r="AK92" i="32"/>
  <c r="AK93" i="32"/>
  <c r="AK94" i="32"/>
  <c r="AK95" i="32"/>
  <c r="AK96" i="32"/>
  <c r="AK97" i="32"/>
  <c r="AK98" i="32"/>
  <c r="AK99" i="32"/>
  <c r="AK100" i="32"/>
  <c r="AK101" i="32"/>
  <c r="AK102" i="32"/>
  <c r="AK103" i="32"/>
  <c r="AK104" i="32"/>
  <c r="AK105" i="32"/>
  <c r="AK106" i="32"/>
  <c r="AK107" i="32"/>
  <c r="AK108" i="32"/>
  <c r="AK109" i="32"/>
  <c r="AK110" i="32"/>
  <c r="AK111" i="32"/>
  <c r="AK112" i="32"/>
  <c r="AK113" i="32"/>
  <c r="AK114" i="32"/>
  <c r="AK115" i="32"/>
  <c r="AK116" i="32"/>
  <c r="AK117" i="32"/>
  <c r="AK118" i="32"/>
  <c r="AK119" i="32"/>
  <c r="AK120" i="32"/>
  <c r="AK121" i="32"/>
  <c r="AK122" i="32"/>
  <c r="AK123" i="32"/>
  <c r="AK124" i="32"/>
  <c r="AK125" i="32"/>
  <c r="AK126" i="32"/>
  <c r="AK127" i="32"/>
  <c r="AK128" i="32"/>
  <c r="AK129" i="32"/>
  <c r="AK130" i="32"/>
  <c r="AK131" i="32"/>
  <c r="AK132" i="32"/>
  <c r="AK133" i="32"/>
  <c r="AK134" i="32"/>
  <c r="AK135" i="32"/>
  <c r="AK136" i="32"/>
  <c r="AK137" i="32"/>
  <c r="AK138" i="32"/>
  <c r="AK139" i="32"/>
  <c r="AK140" i="32"/>
  <c r="AK141" i="32"/>
  <c r="AK142" i="32"/>
  <c r="AK143" i="32"/>
  <c r="AK144" i="32"/>
  <c r="AK145" i="32"/>
  <c r="AK146" i="32"/>
  <c r="AK147" i="32"/>
  <c r="AK148" i="32"/>
  <c r="AK149" i="32"/>
  <c r="AK150" i="32"/>
  <c r="AK151" i="32"/>
  <c r="AK152" i="32"/>
  <c r="AK153" i="32"/>
  <c r="AK154" i="32"/>
  <c r="AK155" i="32"/>
  <c r="AK156" i="32"/>
  <c r="AK157" i="32"/>
  <c r="AK158" i="32"/>
  <c r="AK159" i="32"/>
  <c r="AK160" i="32"/>
  <c r="AK161" i="32"/>
  <c r="AK162" i="32"/>
  <c r="AK163" i="32"/>
  <c r="AK164" i="32"/>
  <c r="AK165" i="32"/>
  <c r="AK166" i="32"/>
  <c r="AK167" i="32"/>
  <c r="AK168" i="32"/>
  <c r="AK169" i="32"/>
  <c r="AK170" i="32"/>
  <c r="AK171" i="32"/>
  <c r="AK172" i="32"/>
  <c r="AK173" i="32"/>
  <c r="AK174" i="32"/>
  <c r="AK175" i="32"/>
  <c r="AK176" i="32"/>
  <c r="AK177" i="32"/>
  <c r="AK178" i="32"/>
  <c r="AK179" i="32"/>
  <c r="AK180" i="32"/>
  <c r="AK181" i="32"/>
  <c r="AK182" i="32"/>
  <c r="AK183" i="32"/>
  <c r="AK184" i="32"/>
  <c r="AK185" i="32"/>
  <c r="AK186" i="32"/>
  <c r="AK187" i="32"/>
  <c r="AK188" i="32"/>
  <c r="AK189" i="32"/>
  <c r="AK4" i="32"/>
  <c r="AJ5" i="32"/>
  <c r="AJ6" i="32"/>
  <c r="AJ7" i="32"/>
  <c r="AJ8" i="32"/>
  <c r="AJ9" i="32"/>
  <c r="AJ10" i="32"/>
  <c r="AJ11" i="32"/>
  <c r="AJ12" i="32"/>
  <c r="AJ13" i="32"/>
  <c r="AJ14" i="32"/>
  <c r="AJ15" i="32"/>
  <c r="AJ16" i="32"/>
  <c r="AJ17" i="32"/>
  <c r="AJ18" i="32"/>
  <c r="AJ19" i="32"/>
  <c r="AJ20" i="32"/>
  <c r="AJ21" i="32"/>
  <c r="AJ22" i="32"/>
  <c r="AJ23" i="32"/>
  <c r="AJ24" i="32"/>
  <c r="AJ25" i="32"/>
  <c r="AJ26" i="32"/>
  <c r="AJ27" i="32"/>
  <c r="AJ28" i="32"/>
  <c r="AJ29" i="32"/>
  <c r="AJ30" i="32"/>
  <c r="AJ31" i="32"/>
  <c r="AJ32" i="32"/>
  <c r="AJ33" i="32"/>
  <c r="AJ34" i="32"/>
  <c r="AJ35" i="32"/>
  <c r="AJ36" i="32"/>
  <c r="AJ37" i="32"/>
  <c r="AJ38" i="32"/>
  <c r="AJ39" i="32"/>
  <c r="AJ40" i="32"/>
  <c r="AJ41" i="32"/>
  <c r="AJ42" i="32"/>
  <c r="AJ43" i="32"/>
  <c r="AJ44" i="32"/>
  <c r="AJ45" i="32"/>
  <c r="AJ46" i="32"/>
  <c r="AJ47" i="32"/>
  <c r="AJ48" i="32"/>
  <c r="AJ49" i="32"/>
  <c r="AJ50" i="32"/>
  <c r="AJ51" i="32"/>
  <c r="AJ52" i="32"/>
  <c r="AJ53" i="32"/>
  <c r="AJ54" i="32"/>
  <c r="AJ55" i="32"/>
  <c r="AJ56" i="32"/>
  <c r="AJ57" i="32"/>
  <c r="AJ58" i="32"/>
  <c r="AJ59" i="32"/>
  <c r="AJ60" i="32"/>
  <c r="AJ61" i="32"/>
  <c r="AJ62" i="32"/>
  <c r="AJ63" i="32"/>
  <c r="AJ64" i="32"/>
  <c r="AJ65" i="32"/>
  <c r="AJ66" i="32"/>
  <c r="AJ67" i="32"/>
  <c r="AJ68" i="32"/>
  <c r="AJ69" i="32"/>
  <c r="AJ70" i="32"/>
  <c r="AJ71" i="32"/>
  <c r="AJ72" i="32"/>
  <c r="AJ73" i="32"/>
  <c r="AJ74" i="32"/>
  <c r="AJ75" i="32"/>
  <c r="AJ76" i="32"/>
  <c r="AJ77" i="32"/>
  <c r="AJ78" i="32"/>
  <c r="AJ79" i="32"/>
  <c r="AJ80" i="32"/>
  <c r="AJ81" i="32"/>
  <c r="AJ82" i="32"/>
  <c r="AJ83" i="32"/>
  <c r="AJ84" i="32"/>
  <c r="AJ85" i="32"/>
  <c r="AJ86" i="32"/>
  <c r="AJ87" i="32"/>
  <c r="AJ88" i="32"/>
  <c r="AJ89" i="32"/>
  <c r="AJ90" i="32"/>
  <c r="AJ91" i="32"/>
  <c r="AJ92" i="32"/>
  <c r="AJ93" i="32"/>
  <c r="AJ94" i="32"/>
  <c r="AJ95" i="32"/>
  <c r="AJ96" i="32"/>
  <c r="AJ97" i="32"/>
  <c r="AJ98" i="32"/>
  <c r="AJ99" i="32"/>
  <c r="AJ100" i="32"/>
  <c r="AJ101" i="32"/>
  <c r="AJ102" i="32"/>
  <c r="AJ103" i="32"/>
  <c r="AJ104" i="32"/>
  <c r="AJ105" i="32"/>
  <c r="AJ106" i="32"/>
  <c r="AJ107" i="32"/>
  <c r="AJ108" i="32"/>
  <c r="AJ109" i="32"/>
  <c r="AJ110" i="32"/>
  <c r="AJ111" i="32"/>
  <c r="AJ112" i="32"/>
  <c r="AJ113" i="32"/>
  <c r="AJ114" i="32"/>
  <c r="AJ115" i="32"/>
  <c r="AJ116" i="32"/>
  <c r="AJ117" i="32"/>
  <c r="AJ118" i="32"/>
  <c r="AJ119" i="32"/>
  <c r="AJ120" i="32"/>
  <c r="AJ121" i="32"/>
  <c r="AJ122" i="32"/>
  <c r="AJ123" i="32"/>
  <c r="AJ124" i="32"/>
  <c r="AJ125" i="32"/>
  <c r="AJ126" i="32"/>
  <c r="AJ127" i="32"/>
  <c r="AJ128" i="32"/>
  <c r="AJ129" i="32"/>
  <c r="AJ130" i="32"/>
  <c r="AJ131" i="32"/>
  <c r="AJ132" i="32"/>
  <c r="AJ133" i="32"/>
  <c r="AJ134" i="32"/>
  <c r="AJ135" i="32"/>
  <c r="AJ136" i="32"/>
  <c r="AJ137" i="32"/>
  <c r="AJ138" i="32"/>
  <c r="AJ139" i="32"/>
  <c r="AJ140" i="32"/>
  <c r="AJ141" i="32"/>
  <c r="AJ142" i="32"/>
  <c r="AJ143" i="32"/>
  <c r="AJ144" i="32"/>
  <c r="AJ145" i="32"/>
  <c r="AJ146" i="32"/>
  <c r="AJ147" i="32"/>
  <c r="AJ148" i="32"/>
  <c r="AJ149" i="32"/>
  <c r="AJ150" i="32"/>
  <c r="AJ151" i="32"/>
  <c r="AJ152" i="32"/>
  <c r="AJ153" i="32"/>
  <c r="AJ154" i="32"/>
  <c r="AJ155" i="32"/>
  <c r="AJ156" i="32"/>
  <c r="AJ157" i="32"/>
  <c r="AJ158" i="32"/>
  <c r="AJ159" i="32"/>
  <c r="AJ160" i="32"/>
  <c r="AJ161" i="32"/>
  <c r="AJ162" i="32"/>
  <c r="AJ163" i="32"/>
  <c r="AJ164" i="32"/>
  <c r="AJ165" i="32"/>
  <c r="AJ166" i="32"/>
  <c r="AJ167" i="32"/>
  <c r="AJ168" i="32"/>
  <c r="AJ169" i="32"/>
  <c r="AJ170" i="32"/>
  <c r="AJ171" i="32"/>
  <c r="AJ172" i="32"/>
  <c r="AJ173" i="32"/>
  <c r="AJ174" i="32"/>
  <c r="AJ175" i="32"/>
  <c r="AJ176" i="32"/>
  <c r="AJ177" i="32"/>
  <c r="AJ178" i="32"/>
  <c r="AJ179" i="32"/>
  <c r="AJ180" i="32"/>
  <c r="AJ181" i="32"/>
  <c r="AJ182" i="32"/>
  <c r="AJ183" i="32"/>
  <c r="AJ184" i="32"/>
  <c r="AJ185" i="32"/>
  <c r="AJ186" i="32"/>
  <c r="AJ187" i="32"/>
  <c r="AJ188" i="32"/>
  <c r="AJ189" i="32"/>
  <c r="AJ4" i="32"/>
  <c r="AH5" i="32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H22" i="32"/>
  <c r="AH23" i="32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50" i="32"/>
  <c r="AH51" i="32"/>
  <c r="AH52" i="32"/>
  <c r="AH53" i="32"/>
  <c r="AH54" i="32"/>
  <c r="AH55" i="32"/>
  <c r="AH56" i="32"/>
  <c r="AH57" i="32"/>
  <c r="AH58" i="32"/>
  <c r="AH59" i="32"/>
  <c r="AH60" i="32"/>
  <c r="AH61" i="32"/>
  <c r="AH62" i="32"/>
  <c r="AH63" i="32"/>
  <c r="AH64" i="32"/>
  <c r="AH65" i="32"/>
  <c r="AH66" i="32"/>
  <c r="AH67" i="32"/>
  <c r="AH68" i="32"/>
  <c r="AH69" i="32"/>
  <c r="AH70" i="32"/>
  <c r="AH71" i="32"/>
  <c r="AH72" i="32"/>
  <c r="AH73" i="32"/>
  <c r="AH74" i="32"/>
  <c r="AH75" i="32"/>
  <c r="AH76" i="32"/>
  <c r="AH77" i="32"/>
  <c r="AH78" i="32"/>
  <c r="AH79" i="32"/>
  <c r="AH80" i="32"/>
  <c r="AH81" i="32"/>
  <c r="AH82" i="32"/>
  <c r="AH83" i="32"/>
  <c r="AH84" i="32"/>
  <c r="AH85" i="32"/>
  <c r="AH86" i="32"/>
  <c r="AH87" i="32"/>
  <c r="AH88" i="32"/>
  <c r="AH89" i="32"/>
  <c r="AH90" i="32"/>
  <c r="AH91" i="32"/>
  <c r="AH92" i="32"/>
  <c r="AH93" i="32"/>
  <c r="AH94" i="32"/>
  <c r="AH95" i="32"/>
  <c r="AH96" i="32"/>
  <c r="AH97" i="32"/>
  <c r="AH98" i="32"/>
  <c r="AH99" i="32"/>
  <c r="AH100" i="32"/>
  <c r="AH101" i="32"/>
  <c r="AH102" i="32"/>
  <c r="AH103" i="32"/>
  <c r="AH104" i="32"/>
  <c r="AH105" i="32"/>
  <c r="AH106" i="32"/>
  <c r="AH107" i="32"/>
  <c r="AH108" i="32"/>
  <c r="AH109" i="32"/>
  <c r="AH110" i="32"/>
  <c r="AH111" i="32"/>
  <c r="AH112" i="32"/>
  <c r="AH113" i="32"/>
  <c r="AH114" i="32"/>
  <c r="AH115" i="32"/>
  <c r="AH116" i="32"/>
  <c r="AH117" i="32"/>
  <c r="AH118" i="32"/>
  <c r="AH119" i="32"/>
  <c r="AH120" i="32"/>
  <c r="AH121" i="32"/>
  <c r="AH122" i="32"/>
  <c r="AH123" i="32"/>
  <c r="AH124" i="32"/>
  <c r="AH125" i="32"/>
  <c r="AH126" i="32"/>
  <c r="AH127" i="32"/>
  <c r="AH128" i="32"/>
  <c r="AH129" i="32"/>
  <c r="AH130" i="32"/>
  <c r="AH131" i="32"/>
  <c r="AH132" i="32"/>
  <c r="AH133" i="32"/>
  <c r="AH134" i="32"/>
  <c r="AH135" i="32"/>
  <c r="AH136" i="32"/>
  <c r="AH137" i="32"/>
  <c r="AH138" i="32"/>
  <c r="AH139" i="32"/>
  <c r="AH140" i="32"/>
  <c r="AH141" i="32"/>
  <c r="AH142" i="32"/>
  <c r="AH143" i="32"/>
  <c r="AH144" i="32"/>
  <c r="AH145" i="32"/>
  <c r="AH146" i="32"/>
  <c r="AH147" i="32"/>
  <c r="AH148" i="32"/>
  <c r="AH149" i="32"/>
  <c r="AH150" i="32"/>
  <c r="AH151" i="32"/>
  <c r="AH152" i="32"/>
  <c r="AH153" i="32"/>
  <c r="AH154" i="32"/>
  <c r="AH155" i="32"/>
  <c r="AH156" i="32"/>
  <c r="AH157" i="32"/>
  <c r="AH158" i="32"/>
  <c r="AH159" i="32"/>
  <c r="AH160" i="32"/>
  <c r="AH161" i="32"/>
  <c r="AH162" i="32"/>
  <c r="AH163" i="32"/>
  <c r="AH164" i="32"/>
  <c r="AH165" i="32"/>
  <c r="AH166" i="32"/>
  <c r="AH167" i="32"/>
  <c r="AH168" i="32"/>
  <c r="AH169" i="32"/>
  <c r="AH170" i="32"/>
  <c r="AH171" i="32"/>
  <c r="AH172" i="32"/>
  <c r="AH173" i="32"/>
  <c r="AH174" i="32"/>
  <c r="AH175" i="32"/>
  <c r="AH176" i="32"/>
  <c r="AH177" i="32"/>
  <c r="AH178" i="32"/>
  <c r="AH179" i="32"/>
  <c r="AH180" i="32"/>
  <c r="AH181" i="32"/>
  <c r="AH182" i="32"/>
  <c r="AH183" i="32"/>
  <c r="AH184" i="32"/>
  <c r="AH185" i="32"/>
  <c r="AH186" i="32"/>
  <c r="AH187" i="32"/>
  <c r="AH188" i="32"/>
  <c r="AH189" i="32"/>
  <c r="AG5" i="32"/>
  <c r="AG6" i="32"/>
  <c r="AG7" i="32"/>
  <c r="AG8" i="32"/>
  <c r="AG9" i="32"/>
  <c r="AG10" i="32"/>
  <c r="AG11" i="32"/>
  <c r="AG12" i="32"/>
  <c r="AG13" i="32"/>
  <c r="AG14" i="32"/>
  <c r="AG15" i="32"/>
  <c r="AG16" i="32"/>
  <c r="AG17" i="32"/>
  <c r="AG18" i="32"/>
  <c r="AG19" i="32"/>
  <c r="AG20" i="32"/>
  <c r="AG21" i="32"/>
  <c r="AG22" i="32"/>
  <c r="AG23" i="32"/>
  <c r="AG24" i="32"/>
  <c r="AG25" i="32"/>
  <c r="AG26" i="32"/>
  <c r="AG27" i="32"/>
  <c r="AG28" i="32"/>
  <c r="AG29" i="32"/>
  <c r="AG30" i="32"/>
  <c r="AG31" i="32"/>
  <c r="AG32" i="32"/>
  <c r="AG33" i="32"/>
  <c r="AG34" i="32"/>
  <c r="AG35" i="32"/>
  <c r="AG36" i="32"/>
  <c r="AG37" i="32"/>
  <c r="AG38" i="32"/>
  <c r="AG39" i="32"/>
  <c r="AG40" i="32"/>
  <c r="AG41" i="32"/>
  <c r="AG42" i="32"/>
  <c r="AG43" i="32"/>
  <c r="AG44" i="32"/>
  <c r="AG45" i="32"/>
  <c r="AG46" i="32"/>
  <c r="AG47" i="32"/>
  <c r="AG48" i="32"/>
  <c r="AG49" i="32"/>
  <c r="AG50" i="32"/>
  <c r="AG51" i="32"/>
  <c r="AG52" i="32"/>
  <c r="AG53" i="32"/>
  <c r="AG54" i="32"/>
  <c r="AG55" i="32"/>
  <c r="AG56" i="32"/>
  <c r="AG57" i="32"/>
  <c r="AG58" i="32"/>
  <c r="AG59" i="32"/>
  <c r="AG60" i="32"/>
  <c r="AG61" i="32"/>
  <c r="AG62" i="32"/>
  <c r="AG63" i="32"/>
  <c r="AG64" i="32"/>
  <c r="AG65" i="32"/>
  <c r="AG66" i="32"/>
  <c r="AG67" i="32"/>
  <c r="AG68" i="32"/>
  <c r="AG69" i="32"/>
  <c r="AG70" i="32"/>
  <c r="AG71" i="32"/>
  <c r="AG72" i="32"/>
  <c r="AG73" i="32"/>
  <c r="AG74" i="32"/>
  <c r="AG75" i="32"/>
  <c r="AG76" i="32"/>
  <c r="AG77" i="32"/>
  <c r="AG78" i="32"/>
  <c r="AG79" i="32"/>
  <c r="AG80" i="32"/>
  <c r="AG81" i="32"/>
  <c r="AG82" i="32"/>
  <c r="AG83" i="32"/>
  <c r="AG84" i="32"/>
  <c r="AG85" i="32"/>
  <c r="AG86" i="32"/>
  <c r="AG87" i="32"/>
  <c r="AG88" i="32"/>
  <c r="AG89" i="32"/>
  <c r="AG90" i="32"/>
  <c r="AG91" i="32"/>
  <c r="AG92" i="32"/>
  <c r="AG93" i="32"/>
  <c r="AG94" i="32"/>
  <c r="AG95" i="32"/>
  <c r="AG96" i="32"/>
  <c r="AG97" i="32"/>
  <c r="AG98" i="32"/>
  <c r="AG99" i="32"/>
  <c r="AG100" i="32"/>
  <c r="AG101" i="32"/>
  <c r="AG102" i="32"/>
  <c r="AG103" i="32"/>
  <c r="AG104" i="32"/>
  <c r="AG105" i="32"/>
  <c r="AG106" i="32"/>
  <c r="AG107" i="32"/>
  <c r="AG108" i="32"/>
  <c r="AG109" i="32"/>
  <c r="AG110" i="32"/>
  <c r="AG111" i="32"/>
  <c r="AG112" i="32"/>
  <c r="AG113" i="32"/>
  <c r="AG114" i="32"/>
  <c r="AG115" i="32"/>
  <c r="AG116" i="32"/>
  <c r="AG117" i="32"/>
  <c r="AG118" i="32"/>
  <c r="AG119" i="32"/>
  <c r="AG120" i="32"/>
  <c r="AG121" i="32"/>
  <c r="AG122" i="32"/>
  <c r="AG123" i="32"/>
  <c r="AG124" i="32"/>
  <c r="AG125" i="32"/>
  <c r="AG126" i="32"/>
  <c r="AG127" i="32"/>
  <c r="AG128" i="32"/>
  <c r="AG129" i="32"/>
  <c r="AG130" i="32"/>
  <c r="AG131" i="32"/>
  <c r="AG132" i="32"/>
  <c r="AG133" i="32"/>
  <c r="AG134" i="32"/>
  <c r="AG135" i="32"/>
  <c r="AG136" i="32"/>
  <c r="AG137" i="32"/>
  <c r="AG138" i="32"/>
  <c r="AG139" i="32"/>
  <c r="AG140" i="32"/>
  <c r="AG141" i="32"/>
  <c r="AG142" i="32"/>
  <c r="AG143" i="32"/>
  <c r="AG144" i="32"/>
  <c r="AG145" i="32"/>
  <c r="AG146" i="32"/>
  <c r="AG147" i="32"/>
  <c r="AG148" i="32"/>
  <c r="AG149" i="32"/>
  <c r="AG150" i="32"/>
  <c r="AG151" i="32"/>
  <c r="AG152" i="32"/>
  <c r="AG153" i="32"/>
  <c r="AG154" i="32"/>
  <c r="AG155" i="32"/>
  <c r="AG156" i="32"/>
  <c r="AG157" i="32"/>
  <c r="AG158" i="32"/>
  <c r="AG159" i="32"/>
  <c r="AG160" i="32"/>
  <c r="AG161" i="32"/>
  <c r="AG162" i="32"/>
  <c r="AG163" i="32"/>
  <c r="AG164" i="32"/>
  <c r="AG165" i="32"/>
  <c r="AG166" i="32"/>
  <c r="AG167" i="32"/>
  <c r="AG168" i="32"/>
  <c r="AG169" i="32"/>
  <c r="AG170" i="32"/>
  <c r="AG171" i="32"/>
  <c r="AG172" i="32"/>
  <c r="AG173" i="32"/>
  <c r="AG174" i="32"/>
  <c r="AG175" i="32"/>
  <c r="AG176" i="32"/>
  <c r="AG177" i="32"/>
  <c r="AG178" i="32"/>
  <c r="AG179" i="32"/>
  <c r="AG180" i="32"/>
  <c r="AG181" i="32"/>
  <c r="AG182" i="32"/>
  <c r="AG183" i="32"/>
  <c r="AG184" i="32"/>
  <c r="AG185" i="32"/>
  <c r="AG186" i="32"/>
  <c r="AG187" i="32"/>
  <c r="AG188" i="32"/>
  <c r="AG189" i="32"/>
  <c r="AH4" i="32"/>
  <c r="AG4" i="32"/>
  <c r="AJ85" i="34"/>
  <c r="AJ86" i="34"/>
  <c r="AI85" i="34"/>
  <c r="AI86" i="34"/>
  <c r="AH85" i="34"/>
  <c r="AH86" i="34"/>
  <c r="AG85" i="34"/>
  <c r="AG86" i="34"/>
  <c r="AF85" i="34"/>
  <c r="AF86" i="34"/>
  <c r="AE85" i="34"/>
  <c r="AE86" i="34"/>
  <c r="AH4" i="34"/>
  <c r="AI4" i="34"/>
  <c r="AF4" i="34"/>
  <c r="AE4" i="34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J5" i="39"/>
  <c r="AJ6" i="39"/>
  <c r="AJ7" i="39"/>
  <c r="AJ8" i="39"/>
  <c r="AJ9" i="39"/>
  <c r="AJ10" i="39"/>
  <c r="AJ11" i="39"/>
  <c r="AJ12" i="39"/>
  <c r="AJ13" i="39"/>
  <c r="AJ14" i="39"/>
  <c r="AJ15" i="39"/>
  <c r="AJ16" i="39"/>
  <c r="AJ17" i="39"/>
  <c r="AJ18" i="39"/>
  <c r="AJ19" i="39"/>
  <c r="AJ20" i="39"/>
  <c r="AJ21" i="39"/>
  <c r="AJ22" i="39"/>
  <c r="AJ23" i="39"/>
  <c r="AJ24" i="39"/>
  <c r="AJ25" i="39"/>
  <c r="AJ26" i="39"/>
  <c r="AJ27" i="39"/>
  <c r="AJ28" i="39"/>
  <c r="AJ29" i="39"/>
  <c r="AJ30" i="39"/>
  <c r="AJ31" i="39"/>
  <c r="AJ32" i="39"/>
  <c r="AJ33" i="39"/>
  <c r="AJ34" i="39"/>
  <c r="AJ35" i="39"/>
  <c r="AJ36" i="39"/>
  <c r="AJ37" i="39"/>
  <c r="AJ38" i="39"/>
  <c r="AJ39" i="39"/>
  <c r="AJ40" i="39"/>
  <c r="AJ41" i="39"/>
  <c r="AJ42" i="39"/>
  <c r="AJ43" i="39"/>
  <c r="AJ44" i="39"/>
  <c r="AJ45" i="39"/>
  <c r="AJ46" i="39"/>
  <c r="AJ47" i="39"/>
  <c r="AJ48" i="39"/>
  <c r="AJ49" i="39"/>
  <c r="AJ50" i="39"/>
  <c r="AJ51" i="39"/>
  <c r="AJ52" i="39"/>
  <c r="AJ53" i="39"/>
  <c r="AJ54" i="39"/>
  <c r="AJ55" i="39"/>
  <c r="AJ56" i="39"/>
  <c r="AJ57" i="39"/>
  <c r="AJ58" i="39"/>
  <c r="AJ59" i="39"/>
  <c r="AJ60" i="39"/>
  <c r="AJ61" i="39"/>
  <c r="AJ62" i="39"/>
  <c r="AJ63" i="39"/>
  <c r="AJ64" i="39"/>
  <c r="AJ65" i="39"/>
  <c r="AJ66" i="39"/>
  <c r="AJ67" i="39"/>
  <c r="AJ68" i="39"/>
  <c r="AJ69" i="39"/>
  <c r="AJ70" i="39"/>
  <c r="AJ71" i="39"/>
  <c r="AJ72" i="39"/>
  <c r="AJ73" i="39"/>
  <c r="AJ74" i="39"/>
  <c r="AJ75" i="39"/>
  <c r="AJ76" i="39"/>
  <c r="AJ77" i="39"/>
  <c r="AJ78" i="39"/>
  <c r="AJ79" i="39"/>
  <c r="AJ80" i="39"/>
  <c r="AJ81" i="39"/>
  <c r="AJ82" i="39"/>
  <c r="AJ83" i="39"/>
  <c r="AJ84" i="39"/>
  <c r="AJ85" i="39"/>
  <c r="AJ86" i="39"/>
  <c r="AJ87" i="39"/>
  <c r="AJ88" i="39"/>
  <c r="AJ89" i="39"/>
  <c r="AJ90" i="39"/>
  <c r="AJ91" i="39"/>
  <c r="AJ92" i="39"/>
  <c r="AJ93" i="39"/>
  <c r="AJ94" i="39"/>
  <c r="AJ95" i="39"/>
  <c r="AJ96" i="39"/>
  <c r="AJ97" i="39"/>
  <c r="AJ98" i="39"/>
  <c r="AJ99" i="39"/>
  <c r="AJ100" i="39"/>
  <c r="AJ101" i="39"/>
  <c r="AJ102" i="39"/>
  <c r="AJ103" i="39"/>
  <c r="AJ104" i="39"/>
  <c r="AJ105" i="39"/>
  <c r="AJ106" i="39"/>
  <c r="AJ107" i="39"/>
  <c r="AJ108" i="39"/>
  <c r="AJ109" i="39"/>
  <c r="AJ110" i="39"/>
  <c r="AJ111" i="39"/>
  <c r="AJ112" i="39"/>
  <c r="AJ113" i="39"/>
  <c r="AJ114" i="39"/>
  <c r="AJ115" i="39"/>
  <c r="AJ116" i="39"/>
  <c r="AJ117" i="39"/>
  <c r="AJ118" i="39"/>
  <c r="AJ119" i="39"/>
  <c r="AJ120" i="39"/>
  <c r="AJ121" i="39"/>
  <c r="AJ122" i="39"/>
  <c r="AJ123" i="39"/>
  <c r="AJ124" i="39"/>
  <c r="AJ125" i="39"/>
  <c r="AJ126" i="39"/>
  <c r="AJ127" i="39"/>
  <c r="AJ128" i="39"/>
  <c r="AJ129" i="39"/>
  <c r="AJ130" i="39"/>
  <c r="AI5" i="39"/>
  <c r="AI6" i="39"/>
  <c r="AI7" i="39"/>
  <c r="AI8" i="39"/>
  <c r="AI9" i="39"/>
  <c r="AI10" i="39"/>
  <c r="AI11" i="39"/>
  <c r="AI12" i="39"/>
  <c r="AI13" i="39"/>
  <c r="AI14" i="39"/>
  <c r="AI15" i="39"/>
  <c r="AI16" i="39"/>
  <c r="AI17" i="39"/>
  <c r="AI18" i="39"/>
  <c r="AI19" i="39"/>
  <c r="AI20" i="39"/>
  <c r="AI21" i="39"/>
  <c r="AI22" i="39"/>
  <c r="AI23" i="39"/>
  <c r="AI24" i="39"/>
  <c r="AI25" i="39"/>
  <c r="AI26" i="39"/>
  <c r="AI27" i="39"/>
  <c r="AI28" i="39"/>
  <c r="AI29" i="39"/>
  <c r="AI30" i="39"/>
  <c r="AI31" i="39"/>
  <c r="AI32" i="39"/>
  <c r="AI33" i="39"/>
  <c r="AI34" i="39"/>
  <c r="AI35" i="39"/>
  <c r="AI36" i="39"/>
  <c r="AI37" i="39"/>
  <c r="AI38" i="39"/>
  <c r="AI39" i="39"/>
  <c r="AI40" i="39"/>
  <c r="AI41" i="39"/>
  <c r="AI42" i="39"/>
  <c r="AI43" i="39"/>
  <c r="AI44" i="39"/>
  <c r="AI45" i="39"/>
  <c r="AI46" i="39"/>
  <c r="AI47" i="39"/>
  <c r="AI48" i="39"/>
  <c r="AI49" i="39"/>
  <c r="AI50" i="39"/>
  <c r="AI51" i="39"/>
  <c r="AI52" i="39"/>
  <c r="AI53" i="39"/>
  <c r="AI54" i="39"/>
  <c r="AI55" i="39"/>
  <c r="AI56" i="39"/>
  <c r="AI57" i="39"/>
  <c r="AI58" i="39"/>
  <c r="AI59" i="39"/>
  <c r="AI60" i="39"/>
  <c r="AI61" i="39"/>
  <c r="AI62" i="39"/>
  <c r="AI63" i="39"/>
  <c r="AI64" i="39"/>
  <c r="AI65" i="39"/>
  <c r="AI66" i="39"/>
  <c r="AI67" i="39"/>
  <c r="AI68" i="39"/>
  <c r="AI69" i="39"/>
  <c r="AI70" i="39"/>
  <c r="AI71" i="39"/>
  <c r="AI72" i="39"/>
  <c r="AI73" i="39"/>
  <c r="AI74" i="39"/>
  <c r="AI75" i="39"/>
  <c r="AI76" i="39"/>
  <c r="AI77" i="39"/>
  <c r="AI78" i="39"/>
  <c r="AI79" i="39"/>
  <c r="AI80" i="39"/>
  <c r="AI81" i="39"/>
  <c r="AI82" i="39"/>
  <c r="AI83" i="39"/>
  <c r="AI84" i="39"/>
  <c r="AI85" i="39"/>
  <c r="AI86" i="39"/>
  <c r="AI87" i="39"/>
  <c r="AI88" i="39"/>
  <c r="AI89" i="39"/>
  <c r="AI90" i="39"/>
  <c r="AI91" i="39"/>
  <c r="AI92" i="39"/>
  <c r="AI93" i="39"/>
  <c r="AI94" i="39"/>
  <c r="AI95" i="39"/>
  <c r="AI96" i="39"/>
  <c r="AI97" i="39"/>
  <c r="AI98" i="39"/>
  <c r="AI99" i="39"/>
  <c r="AI100" i="39"/>
  <c r="AI101" i="39"/>
  <c r="AI102" i="39"/>
  <c r="AI103" i="39"/>
  <c r="AI104" i="39"/>
  <c r="AI105" i="39"/>
  <c r="AI106" i="39"/>
  <c r="AI107" i="39"/>
  <c r="AI108" i="39"/>
  <c r="AI109" i="39"/>
  <c r="AI110" i="39"/>
  <c r="AI111" i="39"/>
  <c r="AI112" i="39"/>
  <c r="AI113" i="39"/>
  <c r="AI114" i="39"/>
  <c r="AI115" i="39"/>
  <c r="AI116" i="39"/>
  <c r="AI117" i="39"/>
  <c r="AI118" i="39"/>
  <c r="AI119" i="39"/>
  <c r="AI120" i="39"/>
  <c r="AI121" i="39"/>
  <c r="AI122" i="39"/>
  <c r="AI123" i="39"/>
  <c r="AI124" i="39"/>
  <c r="AI125" i="39"/>
  <c r="AI126" i="39"/>
  <c r="AI127" i="39"/>
  <c r="AI128" i="39"/>
  <c r="AI129" i="39"/>
  <c r="AI130" i="39"/>
  <c r="AH5" i="39"/>
  <c r="AH6" i="39"/>
  <c r="AH7" i="39"/>
  <c r="AH8" i="39"/>
  <c r="AH9" i="39"/>
  <c r="AH10" i="39"/>
  <c r="AH11" i="39"/>
  <c r="AH12" i="39"/>
  <c r="AH13" i="39"/>
  <c r="AH14" i="39"/>
  <c r="AH15" i="39"/>
  <c r="AH16" i="39"/>
  <c r="AH17" i="39"/>
  <c r="AH18" i="39"/>
  <c r="AH19" i="39"/>
  <c r="AH20" i="39"/>
  <c r="AH21" i="39"/>
  <c r="AH22" i="39"/>
  <c r="AH23" i="39"/>
  <c r="AH24" i="39"/>
  <c r="AH25" i="39"/>
  <c r="AH26" i="39"/>
  <c r="AH27" i="39"/>
  <c r="AH28" i="39"/>
  <c r="AH29" i="39"/>
  <c r="AH30" i="39"/>
  <c r="AH31" i="39"/>
  <c r="AH32" i="39"/>
  <c r="AH33" i="39"/>
  <c r="AH34" i="39"/>
  <c r="AH35" i="39"/>
  <c r="AH36" i="39"/>
  <c r="AH37" i="39"/>
  <c r="AH38" i="39"/>
  <c r="AH39" i="39"/>
  <c r="AH40" i="39"/>
  <c r="AH41" i="39"/>
  <c r="AH42" i="39"/>
  <c r="AH43" i="39"/>
  <c r="AH44" i="39"/>
  <c r="AH45" i="39"/>
  <c r="AH46" i="39"/>
  <c r="AH47" i="39"/>
  <c r="AH48" i="39"/>
  <c r="AH49" i="39"/>
  <c r="AH50" i="39"/>
  <c r="AH51" i="39"/>
  <c r="AH52" i="39"/>
  <c r="AH53" i="39"/>
  <c r="AH54" i="39"/>
  <c r="AH55" i="39"/>
  <c r="AH56" i="39"/>
  <c r="AH57" i="39"/>
  <c r="AH58" i="39"/>
  <c r="AH59" i="39"/>
  <c r="AH60" i="39"/>
  <c r="AH61" i="39"/>
  <c r="AH62" i="39"/>
  <c r="AH63" i="39"/>
  <c r="AH64" i="39"/>
  <c r="AH65" i="39"/>
  <c r="AH66" i="39"/>
  <c r="AH67" i="39"/>
  <c r="AH68" i="39"/>
  <c r="AH69" i="39"/>
  <c r="AH70" i="39"/>
  <c r="AH71" i="39"/>
  <c r="AH72" i="39"/>
  <c r="AH73" i="39"/>
  <c r="AH74" i="39"/>
  <c r="AH75" i="39"/>
  <c r="AH76" i="39"/>
  <c r="AH77" i="39"/>
  <c r="AH78" i="39"/>
  <c r="AH79" i="39"/>
  <c r="AH80" i="39"/>
  <c r="AH81" i="39"/>
  <c r="AH82" i="39"/>
  <c r="AH83" i="39"/>
  <c r="AH84" i="39"/>
  <c r="AH85" i="39"/>
  <c r="AH86" i="39"/>
  <c r="AH87" i="39"/>
  <c r="AH88" i="39"/>
  <c r="AH89" i="39"/>
  <c r="AH90" i="39"/>
  <c r="AH91" i="39"/>
  <c r="AH92" i="39"/>
  <c r="AH93" i="39"/>
  <c r="AH94" i="39"/>
  <c r="AH95" i="39"/>
  <c r="AH96" i="39"/>
  <c r="AH97" i="39"/>
  <c r="AH98" i="39"/>
  <c r="AH99" i="39"/>
  <c r="AH100" i="39"/>
  <c r="AH101" i="39"/>
  <c r="AH102" i="39"/>
  <c r="AH103" i="39"/>
  <c r="AH104" i="39"/>
  <c r="AH105" i="39"/>
  <c r="AH106" i="39"/>
  <c r="AH107" i="39"/>
  <c r="AH108" i="39"/>
  <c r="AH109" i="39"/>
  <c r="AH110" i="39"/>
  <c r="AH111" i="39"/>
  <c r="AH112" i="39"/>
  <c r="AH113" i="39"/>
  <c r="AH114" i="39"/>
  <c r="AH115" i="39"/>
  <c r="AH116" i="39"/>
  <c r="AH117" i="39"/>
  <c r="AH118" i="39"/>
  <c r="AH119" i="39"/>
  <c r="AH120" i="39"/>
  <c r="AH121" i="39"/>
  <c r="AH122" i="39"/>
  <c r="AH123" i="39"/>
  <c r="AH124" i="39"/>
  <c r="AH125" i="39"/>
  <c r="AH126" i="39"/>
  <c r="AH127" i="39"/>
  <c r="AH128" i="39"/>
  <c r="AH129" i="39"/>
  <c r="AH130" i="39"/>
  <c r="AG5" i="39"/>
  <c r="AG6" i="39"/>
  <c r="AG7" i="39"/>
  <c r="AG8" i="39"/>
  <c r="AG9" i="39"/>
  <c r="AG10" i="39"/>
  <c r="AG11" i="39"/>
  <c r="AG12" i="39"/>
  <c r="AG13" i="39"/>
  <c r="AG14" i="39"/>
  <c r="AG15" i="39"/>
  <c r="AG16" i="39"/>
  <c r="AG17" i="39"/>
  <c r="AG18" i="39"/>
  <c r="AG19" i="39"/>
  <c r="AG20" i="39"/>
  <c r="AG21" i="39"/>
  <c r="AG22" i="39"/>
  <c r="AG23" i="39"/>
  <c r="AG24" i="39"/>
  <c r="AG25" i="39"/>
  <c r="AG26" i="39"/>
  <c r="AG27" i="39"/>
  <c r="AG28" i="39"/>
  <c r="AG29" i="39"/>
  <c r="AG30" i="39"/>
  <c r="AG31" i="39"/>
  <c r="AG32" i="39"/>
  <c r="AG33" i="39"/>
  <c r="AG34" i="39"/>
  <c r="AG35" i="39"/>
  <c r="AG36" i="39"/>
  <c r="AG37" i="39"/>
  <c r="AG38" i="39"/>
  <c r="AG39" i="39"/>
  <c r="AG40" i="39"/>
  <c r="AG41" i="39"/>
  <c r="AG42" i="39"/>
  <c r="AG43" i="39"/>
  <c r="AG44" i="39"/>
  <c r="AG45" i="39"/>
  <c r="AG46" i="39"/>
  <c r="AG47" i="39"/>
  <c r="AG48" i="39"/>
  <c r="AG49" i="39"/>
  <c r="AG50" i="39"/>
  <c r="AG51" i="39"/>
  <c r="AG52" i="39"/>
  <c r="AG53" i="39"/>
  <c r="AG54" i="39"/>
  <c r="AG55" i="39"/>
  <c r="AG56" i="39"/>
  <c r="AG57" i="39"/>
  <c r="AG58" i="39"/>
  <c r="AG59" i="39"/>
  <c r="AG60" i="39"/>
  <c r="AG61" i="39"/>
  <c r="AG62" i="39"/>
  <c r="AG63" i="39"/>
  <c r="AG64" i="39"/>
  <c r="AG65" i="39"/>
  <c r="AG66" i="39"/>
  <c r="AG67" i="39"/>
  <c r="AG68" i="39"/>
  <c r="AG69" i="39"/>
  <c r="AG70" i="39"/>
  <c r="AG71" i="39"/>
  <c r="AG72" i="39"/>
  <c r="AG73" i="39"/>
  <c r="AG74" i="39"/>
  <c r="AG75" i="39"/>
  <c r="AG76" i="39"/>
  <c r="AG77" i="39"/>
  <c r="AG78" i="39"/>
  <c r="AG79" i="39"/>
  <c r="AG80" i="39"/>
  <c r="AG81" i="39"/>
  <c r="AG82" i="39"/>
  <c r="AG83" i="39"/>
  <c r="AG84" i="39"/>
  <c r="AG85" i="39"/>
  <c r="AG86" i="39"/>
  <c r="AG87" i="39"/>
  <c r="AG88" i="39"/>
  <c r="AG89" i="39"/>
  <c r="AG90" i="39"/>
  <c r="AG91" i="39"/>
  <c r="AG92" i="39"/>
  <c r="AG93" i="39"/>
  <c r="AG94" i="39"/>
  <c r="AG95" i="39"/>
  <c r="AG96" i="39"/>
  <c r="AG97" i="39"/>
  <c r="AG98" i="39"/>
  <c r="AG99" i="39"/>
  <c r="AG100" i="39"/>
  <c r="AG101" i="39"/>
  <c r="AG102" i="39"/>
  <c r="AG103" i="39"/>
  <c r="AG104" i="39"/>
  <c r="AG105" i="39"/>
  <c r="AG106" i="39"/>
  <c r="AG107" i="39"/>
  <c r="AG108" i="39"/>
  <c r="AG109" i="39"/>
  <c r="AG110" i="39"/>
  <c r="AG111" i="39"/>
  <c r="AG112" i="39"/>
  <c r="AG113" i="39"/>
  <c r="AG114" i="39"/>
  <c r="AG115" i="39"/>
  <c r="AG116" i="39"/>
  <c r="AG117" i="39"/>
  <c r="AG118" i="39"/>
  <c r="AG119" i="39"/>
  <c r="AG120" i="39"/>
  <c r="AG121" i="39"/>
  <c r="AG122" i="39"/>
  <c r="AG123" i="39"/>
  <c r="AG124" i="39"/>
  <c r="AG125" i="39"/>
  <c r="AG126" i="39"/>
  <c r="AG127" i="39"/>
  <c r="AG128" i="39"/>
  <c r="AG129" i="39"/>
  <c r="AG130" i="39"/>
  <c r="AK4" i="39"/>
  <c r="AJ4" i="39"/>
  <c r="AI4" i="39"/>
  <c r="AH4" i="39"/>
  <c r="AG4" i="39"/>
  <c r="AL5" i="16"/>
  <c r="AL6" i="16"/>
  <c r="AL7" i="16"/>
  <c r="AL8" i="16"/>
  <c r="AL9" i="16"/>
  <c r="AL10" i="16"/>
  <c r="AL11" i="16"/>
  <c r="AL12" i="16"/>
  <c r="AL13" i="16"/>
  <c r="AL14" i="16"/>
  <c r="AL15" i="16"/>
  <c r="AL16" i="16"/>
  <c r="AL17" i="16"/>
  <c r="AL18" i="16"/>
  <c r="AL19" i="16"/>
  <c r="AL20" i="16"/>
  <c r="AL21" i="16"/>
  <c r="AL22" i="16"/>
  <c r="AL23" i="16"/>
  <c r="AL24" i="16"/>
  <c r="AL25" i="16"/>
  <c r="AL26" i="16"/>
  <c r="AL27" i="16"/>
  <c r="AL28" i="16"/>
  <c r="AL29" i="16"/>
  <c r="AL30" i="16"/>
  <c r="AL31" i="16"/>
  <c r="AL32" i="16"/>
  <c r="AL33" i="16"/>
  <c r="AL34" i="16"/>
  <c r="AL35" i="16"/>
  <c r="AL36" i="16"/>
  <c r="AL37" i="16"/>
  <c r="AL38" i="16"/>
  <c r="AL39" i="16"/>
  <c r="AL40" i="16"/>
  <c r="AL41" i="16"/>
  <c r="AL42" i="16"/>
  <c r="AL43" i="16"/>
  <c r="AL44" i="16"/>
  <c r="AL45" i="16"/>
  <c r="AL46" i="16"/>
  <c r="AL47" i="16"/>
  <c r="AL48" i="16"/>
  <c r="AL49" i="16"/>
  <c r="AL50" i="16"/>
  <c r="AL51" i="16"/>
  <c r="AL52" i="16"/>
  <c r="AL53" i="16"/>
  <c r="AL54" i="16"/>
  <c r="AL55" i="16"/>
  <c r="AL56" i="16"/>
  <c r="AL57" i="16"/>
  <c r="AL58" i="16"/>
  <c r="AL59" i="16"/>
  <c r="AL60" i="16"/>
  <c r="AL61" i="16"/>
  <c r="AL62" i="16"/>
  <c r="AL63" i="16"/>
  <c r="AL64" i="16"/>
  <c r="AL65" i="16"/>
  <c r="AL66" i="16"/>
  <c r="AL67" i="16"/>
  <c r="AL68" i="16"/>
  <c r="AL69" i="16"/>
  <c r="AL70" i="16"/>
  <c r="AL71" i="16"/>
  <c r="AL72" i="16"/>
  <c r="AL73" i="16"/>
  <c r="AL74" i="16"/>
  <c r="AL75" i="16"/>
  <c r="AL76" i="16"/>
  <c r="AL77" i="16"/>
  <c r="AL78" i="16"/>
  <c r="AL79" i="16"/>
  <c r="AL80" i="16"/>
  <c r="AL81" i="16"/>
  <c r="AL82" i="16"/>
  <c r="AL83" i="16"/>
  <c r="AL84" i="16"/>
  <c r="AL85" i="16"/>
  <c r="AL86" i="16"/>
  <c r="AL87" i="16"/>
  <c r="AL88" i="16"/>
  <c r="AL89" i="16"/>
  <c r="AL90" i="16"/>
  <c r="AL91" i="16"/>
  <c r="AL92" i="16"/>
  <c r="AL93" i="16"/>
  <c r="AL94" i="16"/>
  <c r="AL95" i="16"/>
  <c r="AL96" i="16"/>
  <c r="AL97" i="16"/>
  <c r="AL98" i="16"/>
  <c r="AL99" i="16"/>
  <c r="AL100" i="16"/>
  <c r="AL101" i="16"/>
  <c r="AL102" i="16"/>
  <c r="AL103" i="16"/>
  <c r="AL104" i="16"/>
  <c r="AL105" i="16"/>
  <c r="AL106" i="16"/>
  <c r="AL107" i="16"/>
  <c r="AL108" i="16"/>
  <c r="AL109" i="16"/>
  <c r="AL110" i="16"/>
  <c r="AL111" i="16"/>
  <c r="AL112" i="16"/>
  <c r="AL113" i="16"/>
  <c r="AL114" i="16"/>
  <c r="AL115" i="16"/>
  <c r="AL116" i="16"/>
  <c r="AL117" i="16"/>
  <c r="AL118" i="16"/>
  <c r="AL119" i="16"/>
  <c r="AL120" i="16"/>
  <c r="AL121" i="16"/>
  <c r="AL122" i="16"/>
  <c r="AL123" i="16"/>
  <c r="AL124" i="16"/>
  <c r="AL125" i="16"/>
  <c r="AL126" i="16"/>
  <c r="AL127" i="16"/>
  <c r="AL128" i="16"/>
  <c r="AL129" i="16"/>
  <c r="AL130" i="16"/>
  <c r="AL131" i="16"/>
  <c r="AL132" i="16"/>
  <c r="AL133" i="16"/>
  <c r="AL134" i="16"/>
  <c r="AL135" i="16"/>
  <c r="AL136" i="16"/>
  <c r="AL137" i="16"/>
  <c r="AL138" i="16"/>
  <c r="AL139" i="16"/>
  <c r="AL140" i="16"/>
  <c r="AL141" i="16"/>
  <c r="AL142" i="16"/>
  <c r="AL143" i="16"/>
  <c r="AL144" i="16"/>
  <c r="AL145" i="16"/>
  <c r="AL146" i="16"/>
  <c r="AL147" i="16"/>
  <c r="AL148" i="16"/>
  <c r="AL149" i="16"/>
  <c r="AL150" i="16"/>
  <c r="AL151" i="16"/>
  <c r="AL152" i="16"/>
  <c r="AL153" i="16"/>
  <c r="AL154" i="16"/>
  <c r="AL155" i="16"/>
  <c r="AL156" i="16"/>
  <c r="AL157" i="16"/>
  <c r="AL158" i="16"/>
  <c r="AL159" i="16"/>
  <c r="AL160" i="16"/>
  <c r="AL161" i="16"/>
  <c r="AL162" i="16"/>
  <c r="AL163" i="16"/>
  <c r="AL164" i="16"/>
  <c r="AL165" i="16"/>
  <c r="AL166" i="16"/>
  <c r="AL167" i="16"/>
  <c r="AL168" i="16"/>
  <c r="AL169" i="16"/>
  <c r="AL170" i="16"/>
  <c r="AL171" i="16"/>
  <c r="AL172" i="16"/>
  <c r="AL173" i="16"/>
  <c r="AL174" i="16"/>
  <c r="AL175" i="16"/>
  <c r="AL176" i="16"/>
  <c r="AL177" i="16"/>
  <c r="AL178" i="16"/>
  <c r="AL179" i="16"/>
  <c r="AL180" i="16"/>
  <c r="AL181" i="16"/>
  <c r="AL182" i="16"/>
  <c r="AL183" i="16"/>
  <c r="AL184" i="16"/>
  <c r="AL185" i="16"/>
  <c r="AL186" i="16"/>
  <c r="AL187" i="16"/>
  <c r="AL188" i="16"/>
  <c r="AL189" i="16"/>
  <c r="AL190" i="16"/>
  <c r="AL191" i="16"/>
  <c r="AL192" i="16"/>
  <c r="AL193" i="16"/>
  <c r="AL194" i="16"/>
  <c r="AL195" i="16"/>
  <c r="AL196" i="16"/>
  <c r="AL197" i="16"/>
  <c r="AL198" i="16"/>
  <c r="AL199" i="16"/>
  <c r="AL200" i="16"/>
  <c r="AL201" i="16"/>
  <c r="AL202" i="16"/>
  <c r="AL203" i="16"/>
  <c r="AL204" i="16"/>
  <c r="AL205" i="16"/>
  <c r="AL206" i="16"/>
  <c r="AL207" i="16"/>
  <c r="AL208" i="16"/>
  <c r="AL209" i="16"/>
  <c r="AL210" i="16"/>
  <c r="AL211" i="16"/>
  <c r="AL212" i="16"/>
  <c r="AL213" i="16"/>
  <c r="AL214" i="16"/>
  <c r="AL215" i="16"/>
  <c r="AL216" i="16"/>
  <c r="AL217" i="16"/>
  <c r="AL218" i="16"/>
  <c r="AL219" i="16"/>
  <c r="AL220" i="16"/>
  <c r="AL221" i="16"/>
  <c r="AL222" i="16"/>
  <c r="AL4" i="16"/>
  <c r="AM5" i="16"/>
  <c r="AM6" i="16"/>
  <c r="AM7" i="16"/>
  <c r="AM8" i="16"/>
  <c r="AM9" i="16"/>
  <c r="AM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AM38" i="16"/>
  <c r="AM39" i="16"/>
  <c r="AM40" i="16"/>
  <c r="AM41" i="16"/>
  <c r="AM42" i="16"/>
  <c r="AM43" i="16"/>
  <c r="AM44" i="16"/>
  <c r="AM45" i="16"/>
  <c r="AM46" i="16"/>
  <c r="AM47" i="16"/>
  <c r="AM48" i="16"/>
  <c r="AM49" i="16"/>
  <c r="AM50" i="16"/>
  <c r="AM51" i="16"/>
  <c r="AM52" i="16"/>
  <c r="AM53" i="16"/>
  <c r="AM54" i="16"/>
  <c r="AM55" i="16"/>
  <c r="AM56" i="16"/>
  <c r="AM57" i="16"/>
  <c r="AM58" i="16"/>
  <c r="AM59" i="16"/>
  <c r="AM60" i="16"/>
  <c r="AM61" i="16"/>
  <c r="AM62" i="16"/>
  <c r="AM63" i="16"/>
  <c r="AM64" i="16"/>
  <c r="AM65" i="16"/>
  <c r="AM66" i="16"/>
  <c r="AM67" i="16"/>
  <c r="AM68" i="16"/>
  <c r="AM69" i="16"/>
  <c r="AM70" i="16"/>
  <c r="AM71" i="16"/>
  <c r="AM72" i="16"/>
  <c r="AM73" i="16"/>
  <c r="AM74" i="16"/>
  <c r="AM75" i="16"/>
  <c r="AM76" i="16"/>
  <c r="AM77" i="16"/>
  <c r="AM78" i="16"/>
  <c r="AM79" i="16"/>
  <c r="AM80" i="16"/>
  <c r="AM81" i="16"/>
  <c r="AM82" i="16"/>
  <c r="AM83" i="16"/>
  <c r="AM84" i="16"/>
  <c r="AM85" i="16"/>
  <c r="AM86" i="16"/>
  <c r="AM87" i="16"/>
  <c r="AM88" i="16"/>
  <c r="AM89" i="16"/>
  <c r="AM90" i="16"/>
  <c r="AM91" i="16"/>
  <c r="AM92" i="16"/>
  <c r="AM93" i="16"/>
  <c r="AM94" i="16"/>
  <c r="AM95" i="16"/>
  <c r="AM96" i="16"/>
  <c r="AM97" i="16"/>
  <c r="AM98" i="16"/>
  <c r="AM99" i="16"/>
  <c r="AM100" i="16"/>
  <c r="AM101" i="16"/>
  <c r="AM102" i="16"/>
  <c r="AM103" i="16"/>
  <c r="AM104" i="16"/>
  <c r="AM105" i="16"/>
  <c r="AM106" i="16"/>
  <c r="AM107" i="16"/>
  <c r="AM108" i="16"/>
  <c r="AM109" i="16"/>
  <c r="AM110" i="16"/>
  <c r="AM111" i="16"/>
  <c r="AM112" i="16"/>
  <c r="AM113" i="16"/>
  <c r="AM114" i="16"/>
  <c r="AM115" i="16"/>
  <c r="AM116" i="16"/>
  <c r="AM117" i="16"/>
  <c r="AM118" i="16"/>
  <c r="AM119" i="16"/>
  <c r="AM120" i="16"/>
  <c r="AM121" i="16"/>
  <c r="AM122" i="16"/>
  <c r="AM123" i="16"/>
  <c r="AM124" i="16"/>
  <c r="AM125" i="16"/>
  <c r="AM126" i="16"/>
  <c r="AM127" i="16"/>
  <c r="AM128" i="16"/>
  <c r="AM129" i="16"/>
  <c r="AM130" i="16"/>
  <c r="AM131" i="16"/>
  <c r="AM132" i="16"/>
  <c r="AM133" i="16"/>
  <c r="AM134" i="16"/>
  <c r="AM135" i="16"/>
  <c r="AM136" i="16"/>
  <c r="AM137" i="16"/>
  <c r="AM138" i="16"/>
  <c r="AM139" i="16"/>
  <c r="AM140" i="16"/>
  <c r="AM141" i="16"/>
  <c r="AM142" i="16"/>
  <c r="AM143" i="16"/>
  <c r="AM144" i="16"/>
  <c r="AM145" i="16"/>
  <c r="AM146" i="16"/>
  <c r="AM147" i="16"/>
  <c r="AM148" i="16"/>
  <c r="AM149" i="16"/>
  <c r="AM150" i="16"/>
  <c r="AM151" i="16"/>
  <c r="AM152" i="16"/>
  <c r="AM153" i="16"/>
  <c r="AM154" i="16"/>
  <c r="AM155" i="16"/>
  <c r="AM156" i="16"/>
  <c r="AM157" i="16"/>
  <c r="AM158" i="16"/>
  <c r="AM159" i="16"/>
  <c r="AM160" i="16"/>
  <c r="AM161" i="16"/>
  <c r="AM162" i="16"/>
  <c r="AM163" i="16"/>
  <c r="AM164" i="16"/>
  <c r="AM165" i="16"/>
  <c r="AM166" i="16"/>
  <c r="AM167" i="16"/>
  <c r="AM168" i="16"/>
  <c r="AM169" i="16"/>
  <c r="AM170" i="16"/>
  <c r="AM171" i="16"/>
  <c r="AM172" i="16"/>
  <c r="AM173" i="16"/>
  <c r="AM174" i="16"/>
  <c r="AM175" i="16"/>
  <c r="AM176" i="16"/>
  <c r="AM177" i="16"/>
  <c r="AM178" i="16"/>
  <c r="AM179" i="16"/>
  <c r="AM180" i="16"/>
  <c r="AM181" i="16"/>
  <c r="AM182" i="16"/>
  <c r="AM183" i="16"/>
  <c r="AM184" i="16"/>
  <c r="AM185" i="16"/>
  <c r="AM186" i="16"/>
  <c r="AM187" i="16"/>
  <c r="AM188" i="16"/>
  <c r="AM189" i="16"/>
  <c r="AM190" i="16"/>
  <c r="AM191" i="16"/>
  <c r="AM192" i="16"/>
  <c r="AM193" i="16"/>
  <c r="AM194" i="16"/>
  <c r="AM195" i="16"/>
  <c r="AM196" i="16"/>
  <c r="AM197" i="16"/>
  <c r="AM198" i="16"/>
  <c r="AM199" i="16"/>
  <c r="AM200" i="16"/>
  <c r="AM201" i="16"/>
  <c r="AM202" i="16"/>
  <c r="AM203" i="16"/>
  <c r="AM204" i="16"/>
  <c r="AM205" i="16"/>
  <c r="AM206" i="16"/>
  <c r="AM207" i="16"/>
  <c r="AM208" i="16"/>
  <c r="AM209" i="16"/>
  <c r="AM210" i="16"/>
  <c r="AM211" i="16"/>
  <c r="AM212" i="16"/>
  <c r="AM213" i="16"/>
  <c r="AM214" i="16"/>
  <c r="AM215" i="16"/>
  <c r="AM216" i="16"/>
  <c r="AM217" i="16"/>
  <c r="AM218" i="16"/>
  <c r="AM219" i="16"/>
  <c r="AM220" i="16"/>
  <c r="AM221" i="16"/>
  <c r="AM222" i="16"/>
  <c r="AM4" i="16"/>
  <c r="AJ5" i="16"/>
  <c r="AJ6" i="16"/>
  <c r="AJ7" i="16"/>
  <c r="AJ8" i="16"/>
  <c r="AJ9" i="16"/>
  <c r="AJ10" i="16"/>
  <c r="AJ11" i="16"/>
  <c r="AJ12" i="16"/>
  <c r="AJ13" i="16"/>
  <c r="AJ14" i="16"/>
  <c r="AJ15" i="16"/>
  <c r="AJ16" i="16"/>
  <c r="AJ17" i="16"/>
  <c r="AJ18" i="16"/>
  <c r="AJ19" i="16"/>
  <c r="AJ20" i="16"/>
  <c r="AJ21" i="16"/>
  <c r="AJ22" i="16"/>
  <c r="AJ23" i="16"/>
  <c r="AJ24" i="16"/>
  <c r="AJ25" i="16"/>
  <c r="AJ26" i="16"/>
  <c r="AJ27" i="16"/>
  <c r="AJ28" i="16"/>
  <c r="AJ29" i="16"/>
  <c r="AJ30" i="16"/>
  <c r="AJ31" i="16"/>
  <c r="AJ32" i="16"/>
  <c r="AJ33" i="16"/>
  <c r="AJ34" i="16"/>
  <c r="AJ35" i="16"/>
  <c r="AJ36" i="16"/>
  <c r="AJ37" i="16"/>
  <c r="AJ38" i="16"/>
  <c r="AJ39" i="16"/>
  <c r="AJ40" i="16"/>
  <c r="AJ41" i="16"/>
  <c r="AJ42" i="16"/>
  <c r="AJ43" i="16"/>
  <c r="AJ44" i="16"/>
  <c r="AJ45" i="16"/>
  <c r="AJ46" i="16"/>
  <c r="AJ47" i="16"/>
  <c r="AJ48" i="16"/>
  <c r="AJ49" i="16"/>
  <c r="AJ50" i="16"/>
  <c r="AJ51" i="16"/>
  <c r="AJ52" i="16"/>
  <c r="AJ53" i="16"/>
  <c r="AJ54" i="16"/>
  <c r="AJ55" i="16"/>
  <c r="AJ56" i="16"/>
  <c r="AJ57" i="16"/>
  <c r="AJ58" i="16"/>
  <c r="AJ59" i="16"/>
  <c r="AJ60" i="16"/>
  <c r="AJ61" i="16"/>
  <c r="AJ62" i="16"/>
  <c r="AJ63" i="16"/>
  <c r="AJ64" i="16"/>
  <c r="AJ65" i="16"/>
  <c r="AJ66" i="16"/>
  <c r="AJ67" i="16"/>
  <c r="AJ68" i="16"/>
  <c r="AJ69" i="16"/>
  <c r="AJ70" i="16"/>
  <c r="AJ71" i="16"/>
  <c r="AJ72" i="16"/>
  <c r="AJ73" i="16"/>
  <c r="AJ74" i="16"/>
  <c r="AJ75" i="16"/>
  <c r="AJ76" i="16"/>
  <c r="AJ77" i="16"/>
  <c r="AJ78" i="16"/>
  <c r="AJ79" i="16"/>
  <c r="AJ80" i="16"/>
  <c r="AJ81" i="16"/>
  <c r="AJ82" i="16"/>
  <c r="AJ83" i="16"/>
  <c r="AJ84" i="16"/>
  <c r="AJ85" i="16"/>
  <c r="AJ86" i="16"/>
  <c r="AJ87" i="16"/>
  <c r="AJ88" i="16"/>
  <c r="AJ89" i="16"/>
  <c r="AJ90" i="16"/>
  <c r="AJ91" i="16"/>
  <c r="AJ92" i="16"/>
  <c r="AJ93" i="16"/>
  <c r="AJ94" i="16"/>
  <c r="AJ95" i="16"/>
  <c r="AJ96" i="16"/>
  <c r="AJ97" i="16"/>
  <c r="AJ98" i="16"/>
  <c r="AJ99" i="16"/>
  <c r="AJ100" i="16"/>
  <c r="AJ101" i="16"/>
  <c r="AJ102" i="16"/>
  <c r="AJ103" i="16"/>
  <c r="AJ104" i="16"/>
  <c r="AJ105" i="16"/>
  <c r="AJ106" i="16"/>
  <c r="AJ107" i="16"/>
  <c r="AJ108" i="16"/>
  <c r="AJ109" i="16"/>
  <c r="AJ110" i="16"/>
  <c r="AJ111" i="16"/>
  <c r="AJ112" i="16"/>
  <c r="AJ113" i="16"/>
  <c r="AJ114" i="16"/>
  <c r="AJ115" i="16"/>
  <c r="AJ116" i="16"/>
  <c r="AJ117" i="16"/>
  <c r="AJ118" i="16"/>
  <c r="AJ119" i="16"/>
  <c r="AJ120" i="16"/>
  <c r="AJ121" i="16"/>
  <c r="AJ122" i="16"/>
  <c r="AJ123" i="16"/>
  <c r="AJ124" i="16"/>
  <c r="AJ125" i="16"/>
  <c r="AJ126" i="16"/>
  <c r="AJ127" i="16"/>
  <c r="AJ128" i="16"/>
  <c r="AJ129" i="16"/>
  <c r="AJ130" i="16"/>
  <c r="AJ131" i="16"/>
  <c r="AJ132" i="16"/>
  <c r="AJ133" i="16"/>
  <c r="AJ134" i="16"/>
  <c r="AJ135" i="16"/>
  <c r="AJ136" i="16"/>
  <c r="AJ137" i="16"/>
  <c r="AJ138" i="16"/>
  <c r="AJ139" i="16"/>
  <c r="AJ140" i="16"/>
  <c r="AJ141" i="16"/>
  <c r="AJ142" i="16"/>
  <c r="AJ143" i="16"/>
  <c r="AJ144" i="16"/>
  <c r="AJ145" i="16"/>
  <c r="AJ146" i="16"/>
  <c r="AJ147" i="16"/>
  <c r="AJ148" i="16"/>
  <c r="AJ149" i="16"/>
  <c r="AJ150" i="16"/>
  <c r="AJ151" i="16"/>
  <c r="AJ152" i="16"/>
  <c r="AJ153" i="16"/>
  <c r="AJ154" i="16"/>
  <c r="AJ155" i="16"/>
  <c r="AJ156" i="16"/>
  <c r="AJ157" i="16"/>
  <c r="AJ158" i="16"/>
  <c r="AJ159" i="16"/>
  <c r="AJ160" i="16"/>
  <c r="AJ161" i="16"/>
  <c r="AJ162" i="16"/>
  <c r="AJ163" i="16"/>
  <c r="AJ164" i="16"/>
  <c r="AJ165" i="16"/>
  <c r="AJ166" i="16"/>
  <c r="AJ167" i="16"/>
  <c r="AJ168" i="16"/>
  <c r="AJ169" i="16"/>
  <c r="AJ170" i="16"/>
  <c r="AJ171" i="16"/>
  <c r="AJ172" i="16"/>
  <c r="AJ173" i="16"/>
  <c r="AJ174" i="16"/>
  <c r="AJ175" i="16"/>
  <c r="AJ176" i="16"/>
  <c r="AJ177" i="16"/>
  <c r="AJ178" i="16"/>
  <c r="AJ179" i="16"/>
  <c r="AJ180" i="16"/>
  <c r="AJ181" i="16"/>
  <c r="AJ182" i="16"/>
  <c r="AJ183" i="16"/>
  <c r="AJ184" i="16"/>
  <c r="AJ185" i="16"/>
  <c r="AJ186" i="16"/>
  <c r="AJ187" i="16"/>
  <c r="AJ188" i="16"/>
  <c r="AJ189" i="16"/>
  <c r="AJ190" i="16"/>
  <c r="AJ191" i="16"/>
  <c r="AJ192" i="16"/>
  <c r="AJ193" i="16"/>
  <c r="AJ194" i="16"/>
  <c r="AJ195" i="16"/>
  <c r="AJ196" i="16"/>
  <c r="AJ197" i="16"/>
  <c r="AJ198" i="16"/>
  <c r="AJ199" i="16"/>
  <c r="AJ200" i="16"/>
  <c r="AJ201" i="16"/>
  <c r="AJ202" i="16"/>
  <c r="AJ203" i="16"/>
  <c r="AJ204" i="16"/>
  <c r="AJ205" i="16"/>
  <c r="AJ206" i="16"/>
  <c r="AJ207" i="16"/>
  <c r="AJ208" i="16"/>
  <c r="AJ209" i="16"/>
  <c r="AJ210" i="16"/>
  <c r="AJ211" i="16"/>
  <c r="AJ212" i="16"/>
  <c r="AJ213" i="16"/>
  <c r="AJ214" i="16"/>
  <c r="AJ215" i="16"/>
  <c r="AJ216" i="16"/>
  <c r="AJ217" i="16"/>
  <c r="AJ218" i="16"/>
  <c r="AJ219" i="16"/>
  <c r="AJ220" i="16"/>
  <c r="AJ221" i="16"/>
  <c r="AJ222" i="16"/>
  <c r="AJ4" i="16"/>
  <c r="AI4" i="16"/>
  <c r="AH5" i="15"/>
  <c r="AH6" i="15"/>
  <c r="AH7" i="15"/>
  <c r="AH8" i="15"/>
  <c r="AH9" i="15"/>
  <c r="AH10" i="15"/>
  <c r="AH11" i="15"/>
  <c r="AH12" i="15"/>
  <c r="AH13" i="15"/>
  <c r="AH14" i="15"/>
  <c r="AH15" i="15"/>
  <c r="AH16" i="15"/>
  <c r="AH17" i="15"/>
  <c r="AH18" i="15"/>
  <c r="AH19" i="15"/>
  <c r="AH20" i="15"/>
  <c r="AH21" i="15"/>
  <c r="AH22" i="15"/>
  <c r="AH23" i="15"/>
  <c r="AH24" i="15"/>
  <c r="AH25" i="15"/>
  <c r="AH26" i="15"/>
  <c r="AH27" i="15"/>
  <c r="AH28" i="15"/>
  <c r="AH29" i="15"/>
  <c r="AH30" i="15"/>
  <c r="AH31" i="15"/>
  <c r="AH32" i="15"/>
  <c r="AH33" i="15"/>
  <c r="AH34" i="15"/>
  <c r="AH35" i="15"/>
  <c r="AH36" i="15"/>
  <c r="AH37" i="15"/>
  <c r="AH38" i="15"/>
  <c r="AH39" i="15"/>
  <c r="AH40" i="15"/>
  <c r="AH41" i="15"/>
  <c r="AH42" i="15"/>
  <c r="AH43" i="15"/>
  <c r="AH44" i="15"/>
  <c r="AH45" i="15"/>
  <c r="AH46" i="15"/>
  <c r="AH47" i="15"/>
  <c r="AH48" i="15"/>
  <c r="AH49" i="15"/>
  <c r="AH50" i="15"/>
  <c r="AH51" i="15"/>
  <c r="AH52" i="15"/>
  <c r="AH53" i="15"/>
  <c r="AH54" i="15"/>
  <c r="AH55" i="15"/>
  <c r="AH56" i="15"/>
  <c r="AH57" i="15"/>
  <c r="AH58" i="15"/>
  <c r="AH59" i="15"/>
  <c r="AH60" i="15"/>
  <c r="AH61" i="15"/>
  <c r="AH62" i="15"/>
  <c r="AH63" i="15"/>
  <c r="AH64" i="15"/>
  <c r="AH65" i="15"/>
  <c r="AH66" i="15"/>
  <c r="AH67" i="15"/>
  <c r="AH68" i="15"/>
  <c r="AH69" i="15"/>
  <c r="AH70" i="15"/>
  <c r="AH71" i="15"/>
  <c r="AH72" i="15"/>
  <c r="AH73" i="15"/>
  <c r="AH74" i="15"/>
  <c r="AH75" i="15"/>
  <c r="AH76" i="15"/>
  <c r="AH77" i="15"/>
  <c r="AH78" i="15"/>
  <c r="AH79" i="15"/>
  <c r="AH80" i="15"/>
  <c r="AH81" i="15"/>
  <c r="AH82" i="15"/>
  <c r="AH83" i="15"/>
  <c r="AH84" i="15"/>
  <c r="AH85" i="15"/>
  <c r="AH86" i="15"/>
  <c r="AG5" i="15"/>
  <c r="AG6" i="15"/>
  <c r="AG7" i="15"/>
  <c r="AG8" i="15"/>
  <c r="AG9" i="15"/>
  <c r="AG10" i="15"/>
  <c r="AG11" i="15"/>
  <c r="AG12" i="15"/>
  <c r="AG13" i="15"/>
  <c r="AG14" i="15"/>
  <c r="AG15" i="15"/>
  <c r="AG16" i="15"/>
  <c r="AG17" i="15"/>
  <c r="AG18" i="15"/>
  <c r="AG19" i="15"/>
  <c r="AG20" i="15"/>
  <c r="AG21" i="15"/>
  <c r="AG22" i="15"/>
  <c r="AG23" i="15"/>
  <c r="AG24" i="15"/>
  <c r="AG25" i="15"/>
  <c r="AG26" i="15"/>
  <c r="AG27" i="15"/>
  <c r="AG28" i="15"/>
  <c r="AG29" i="15"/>
  <c r="AG30" i="15"/>
  <c r="AG31" i="15"/>
  <c r="AG32" i="15"/>
  <c r="AG33" i="15"/>
  <c r="AG34" i="15"/>
  <c r="AG35" i="15"/>
  <c r="AG36" i="15"/>
  <c r="AG37" i="15"/>
  <c r="AG38" i="15"/>
  <c r="AG39" i="15"/>
  <c r="AG40" i="15"/>
  <c r="AG41" i="15"/>
  <c r="AG42" i="15"/>
  <c r="AG43" i="15"/>
  <c r="AG44" i="15"/>
  <c r="AG45" i="15"/>
  <c r="AG46" i="15"/>
  <c r="AG47" i="15"/>
  <c r="AG48" i="15"/>
  <c r="AG49" i="15"/>
  <c r="AG50" i="15"/>
  <c r="AG51" i="15"/>
  <c r="AG52" i="15"/>
  <c r="AG53" i="15"/>
  <c r="AG54" i="15"/>
  <c r="AG55" i="15"/>
  <c r="AG56" i="15"/>
  <c r="AG57" i="15"/>
  <c r="AG58" i="15"/>
  <c r="AG59" i="15"/>
  <c r="AG60" i="15"/>
  <c r="AG61" i="15"/>
  <c r="AG62" i="15"/>
  <c r="AG63" i="15"/>
  <c r="AG64" i="15"/>
  <c r="AG65" i="15"/>
  <c r="AG66" i="15"/>
  <c r="AG67" i="15"/>
  <c r="AG68" i="15"/>
  <c r="AG69" i="15"/>
  <c r="AG70" i="15"/>
  <c r="AG71" i="15"/>
  <c r="AG72" i="15"/>
  <c r="AG73" i="15"/>
  <c r="AG74" i="15"/>
  <c r="AG75" i="15"/>
  <c r="AG76" i="15"/>
  <c r="AG77" i="15"/>
  <c r="AG78" i="15"/>
  <c r="AG79" i="15"/>
  <c r="AG80" i="15"/>
  <c r="AG81" i="15"/>
  <c r="AG82" i="15"/>
  <c r="AG83" i="15"/>
  <c r="AG84" i="15"/>
  <c r="AG85" i="15"/>
  <c r="AG86" i="15"/>
  <c r="AE5" i="15"/>
  <c r="AE6" i="15"/>
  <c r="AE7" i="15"/>
  <c r="AE8" i="15"/>
  <c r="AE9" i="15"/>
  <c r="AE10" i="15"/>
  <c r="AE11" i="15"/>
  <c r="AE12" i="15"/>
  <c r="AE13" i="15"/>
  <c r="AE14" i="15"/>
  <c r="AE15" i="15"/>
  <c r="AE16" i="15"/>
  <c r="AE17" i="15"/>
  <c r="AE18" i="15"/>
  <c r="AE19" i="15"/>
  <c r="AE20" i="15"/>
  <c r="AE21" i="15"/>
  <c r="AE22" i="15"/>
  <c r="AE23" i="15"/>
  <c r="AE24" i="15"/>
  <c r="AE25" i="15"/>
  <c r="AE26" i="15"/>
  <c r="AE27" i="15"/>
  <c r="AE28" i="15"/>
  <c r="AE29" i="15"/>
  <c r="AE30" i="15"/>
  <c r="AE31" i="15"/>
  <c r="AE32" i="15"/>
  <c r="AE33" i="15"/>
  <c r="AE34" i="15"/>
  <c r="AE35" i="15"/>
  <c r="AE36" i="15"/>
  <c r="AE37" i="15"/>
  <c r="AE38" i="15"/>
  <c r="AE39" i="15"/>
  <c r="AE40" i="15"/>
  <c r="AE41" i="15"/>
  <c r="AE42" i="15"/>
  <c r="AE43" i="15"/>
  <c r="AE44" i="15"/>
  <c r="AE45" i="15"/>
  <c r="AE46" i="15"/>
  <c r="AE47" i="15"/>
  <c r="AE48" i="15"/>
  <c r="AE49" i="15"/>
  <c r="AE50" i="15"/>
  <c r="AE51" i="15"/>
  <c r="AE52" i="15"/>
  <c r="AE53" i="15"/>
  <c r="AE54" i="15"/>
  <c r="AE55" i="15"/>
  <c r="AE56" i="15"/>
  <c r="AE57" i="15"/>
  <c r="AE58" i="15"/>
  <c r="AE59" i="15"/>
  <c r="AE60" i="15"/>
  <c r="AE61" i="15"/>
  <c r="AE62" i="15"/>
  <c r="AE63" i="15"/>
  <c r="AE64" i="15"/>
  <c r="AE65" i="15"/>
  <c r="AE66" i="15"/>
  <c r="AE67" i="15"/>
  <c r="AE68" i="15"/>
  <c r="AE69" i="15"/>
  <c r="AE70" i="15"/>
  <c r="AE71" i="15"/>
  <c r="AE72" i="15"/>
  <c r="AE73" i="15"/>
  <c r="AE74" i="15"/>
  <c r="AE75" i="15"/>
  <c r="AE76" i="15"/>
  <c r="AE77" i="15"/>
  <c r="AE78" i="15"/>
  <c r="AE79" i="15"/>
  <c r="AE80" i="15"/>
  <c r="AE81" i="15"/>
  <c r="AE82" i="15"/>
  <c r="AE83" i="15"/>
  <c r="AE84" i="15"/>
  <c r="AE85" i="15"/>
  <c r="AE86" i="15"/>
  <c r="AE4" i="15"/>
  <c r="AD5" i="15"/>
  <c r="AD6" i="15"/>
  <c r="AD7" i="15"/>
  <c r="AD8" i="15"/>
  <c r="AD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AD26" i="15"/>
  <c r="AD27" i="15"/>
  <c r="AD28" i="15"/>
  <c r="AD29" i="15"/>
  <c r="AD30" i="15"/>
  <c r="AD31" i="15"/>
  <c r="AD32" i="15"/>
  <c r="AD33" i="15"/>
  <c r="AD34" i="15"/>
  <c r="AD35" i="15"/>
  <c r="AD36" i="15"/>
  <c r="AD37" i="15"/>
  <c r="AD38" i="15"/>
  <c r="AD39" i="15"/>
  <c r="AD40" i="15"/>
  <c r="AD41" i="15"/>
  <c r="AD42" i="15"/>
  <c r="AD43" i="15"/>
  <c r="AD44" i="15"/>
  <c r="AD45" i="15"/>
  <c r="AD46" i="15"/>
  <c r="AD47" i="15"/>
  <c r="AD48" i="15"/>
  <c r="AD49" i="15"/>
  <c r="AD50" i="15"/>
  <c r="AD51" i="15"/>
  <c r="AD52" i="15"/>
  <c r="AD53" i="15"/>
  <c r="AD54" i="15"/>
  <c r="AD55" i="15"/>
  <c r="AD56" i="15"/>
  <c r="AD57" i="15"/>
  <c r="AD58" i="15"/>
  <c r="AD59" i="15"/>
  <c r="AD60" i="15"/>
  <c r="AD61" i="15"/>
  <c r="AD62" i="15"/>
  <c r="AD63" i="15"/>
  <c r="AD64" i="15"/>
  <c r="AD65" i="15"/>
  <c r="AD66" i="15"/>
  <c r="AD67" i="15"/>
  <c r="AD68" i="15"/>
  <c r="AD69" i="15"/>
  <c r="AD70" i="15"/>
  <c r="AD71" i="15"/>
  <c r="AD72" i="15"/>
  <c r="AD73" i="15"/>
  <c r="AD74" i="15"/>
  <c r="AD75" i="15"/>
  <c r="AD76" i="15"/>
  <c r="AD77" i="15"/>
  <c r="AD78" i="15"/>
  <c r="AD79" i="15"/>
  <c r="AD80" i="15"/>
  <c r="AD81" i="15"/>
  <c r="AD82" i="15"/>
  <c r="AD83" i="15"/>
  <c r="AD84" i="15"/>
  <c r="AD85" i="15"/>
  <c r="AD86" i="15"/>
  <c r="AH4" i="15"/>
  <c r="AG4" i="15"/>
  <c r="AF4" i="15"/>
  <c r="AD4" i="15"/>
  <c r="AL5" i="19"/>
  <c r="AL6" i="19"/>
  <c r="AL7" i="19"/>
  <c r="AL8" i="19"/>
  <c r="AL9" i="19"/>
  <c r="AL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71" i="19"/>
  <c r="AL4" i="19"/>
  <c r="AK4" i="19"/>
  <c r="AK5" i="19"/>
  <c r="AK6" i="19"/>
  <c r="AK7" i="19"/>
  <c r="AK8" i="19"/>
  <c r="AK9" i="19"/>
  <c r="AK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71" i="19"/>
  <c r="AJ4" i="19"/>
  <c r="AI4" i="19"/>
  <c r="AI5" i="19"/>
  <c r="AI6" i="19"/>
  <c r="AI7" i="19"/>
  <c r="AI8" i="19"/>
  <c r="AI9" i="19"/>
  <c r="AI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I59" i="19"/>
  <c r="AI60" i="19"/>
  <c r="AI61" i="19"/>
  <c r="AI62" i="19"/>
  <c r="AI63" i="19"/>
  <c r="AI64" i="19"/>
  <c r="AI65" i="19"/>
  <c r="AI66" i="19"/>
  <c r="AI67" i="19"/>
  <c r="AI68" i="19"/>
  <c r="AI69" i="19"/>
  <c r="AI70" i="19"/>
  <c r="AI71" i="19"/>
  <c r="AH4" i="19"/>
  <c r="P20" i="61" l="1"/>
  <c r="J16" i="61"/>
  <c r="AI4" i="32"/>
  <c r="AI5" i="34"/>
  <c r="AI6" i="34"/>
  <c r="AI7" i="34"/>
  <c r="AI8" i="34"/>
  <c r="AI9" i="34"/>
  <c r="AI10" i="34"/>
  <c r="AI11" i="34"/>
  <c r="AI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H5" i="34"/>
  <c r="AH6" i="34"/>
  <c r="AH7" i="34"/>
  <c r="AH8" i="34"/>
  <c r="AH9" i="34"/>
  <c r="AH10" i="34"/>
  <c r="AH11" i="34"/>
  <c r="AH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F5" i="34"/>
  <c r="AF6" i="34"/>
  <c r="AF7" i="34"/>
  <c r="AF8" i="34"/>
  <c r="AF9" i="34"/>
  <c r="AF10" i="34"/>
  <c r="AF11" i="34"/>
  <c r="AF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E5" i="34"/>
  <c r="AE6" i="34"/>
  <c r="AE7" i="34"/>
  <c r="AE8" i="34"/>
  <c r="AE9" i="34"/>
  <c r="AE10" i="34"/>
  <c r="AE11" i="34"/>
  <c r="AE12" i="34"/>
  <c r="AE13" i="34"/>
  <c r="AE14" i="34"/>
  <c r="AE15" i="34"/>
  <c r="AE16" i="34"/>
  <c r="AE17" i="34"/>
  <c r="AE18" i="34"/>
  <c r="AE19" i="34"/>
  <c r="AE20" i="34"/>
  <c r="AE21" i="34"/>
  <c r="AE22" i="34"/>
  <c r="AE23" i="34"/>
  <c r="AE24" i="34"/>
  <c r="AE25" i="34"/>
  <c r="AE26" i="34"/>
  <c r="AE27" i="34"/>
  <c r="AE28" i="34"/>
  <c r="AE29" i="34"/>
  <c r="AE30" i="34"/>
  <c r="AE31" i="34"/>
  <c r="AE32" i="34"/>
  <c r="AE33" i="34"/>
  <c r="AE34" i="34"/>
  <c r="AE35" i="34"/>
  <c r="AE36" i="34"/>
  <c r="AE37" i="34"/>
  <c r="AE38" i="34"/>
  <c r="AE39" i="34"/>
  <c r="AE40" i="34"/>
  <c r="AE41" i="34"/>
  <c r="AE42" i="34"/>
  <c r="AE43" i="34"/>
  <c r="AE44" i="34"/>
  <c r="AE45" i="34"/>
  <c r="AE46" i="34"/>
  <c r="AE47" i="34"/>
  <c r="AE48" i="34"/>
  <c r="AE49" i="34"/>
  <c r="AE50" i="34"/>
  <c r="AE51" i="34"/>
  <c r="AE52" i="34"/>
  <c r="AE53" i="34"/>
  <c r="AE54" i="34"/>
  <c r="AE55" i="34"/>
  <c r="AE56" i="34"/>
  <c r="AE57" i="34"/>
  <c r="AE58" i="34"/>
  <c r="AE59" i="34"/>
  <c r="AE60" i="34"/>
  <c r="AE61" i="34"/>
  <c r="AE62" i="34"/>
  <c r="AE63" i="34"/>
  <c r="AE64" i="34"/>
  <c r="AE65" i="34"/>
  <c r="AE66" i="34"/>
  <c r="AE67" i="34"/>
  <c r="AE68" i="34"/>
  <c r="AE69" i="34"/>
  <c r="AE70" i="34"/>
  <c r="AE71" i="34"/>
  <c r="AE72" i="34"/>
  <c r="AE73" i="34"/>
  <c r="AE74" i="34"/>
  <c r="AE75" i="34"/>
  <c r="AE76" i="34"/>
  <c r="AE77" i="34"/>
  <c r="AE78" i="34"/>
  <c r="AE79" i="34"/>
  <c r="AE80" i="34"/>
  <c r="AE81" i="34"/>
  <c r="AE82" i="34"/>
  <c r="AE83" i="34"/>
  <c r="AE84" i="34"/>
  <c r="AF5" i="15"/>
  <c r="AF6" i="15"/>
  <c r="AF7" i="15"/>
  <c r="AF8" i="15"/>
  <c r="AF9" i="15"/>
  <c r="AF10" i="15"/>
  <c r="AF11" i="15"/>
  <c r="AF12" i="15"/>
  <c r="AF13" i="15"/>
  <c r="AF14" i="15"/>
  <c r="AF15" i="15"/>
  <c r="AF16" i="15"/>
  <c r="AF17" i="15"/>
  <c r="AF18" i="15"/>
  <c r="AF19" i="15"/>
  <c r="AF20" i="15"/>
  <c r="AF21" i="15"/>
  <c r="AF22" i="15"/>
  <c r="AF23" i="15"/>
  <c r="AF24" i="15"/>
  <c r="AF25" i="15"/>
  <c r="AF26" i="15"/>
  <c r="AF27" i="15"/>
  <c r="AF28" i="15"/>
  <c r="AF29" i="15"/>
  <c r="AF30" i="15"/>
  <c r="AF31" i="15"/>
  <c r="AF32" i="15"/>
  <c r="AF33" i="15"/>
  <c r="AF34" i="15"/>
  <c r="AF35" i="15"/>
  <c r="AF36" i="15"/>
  <c r="AF37" i="15"/>
  <c r="AF38" i="15"/>
  <c r="AF39" i="15"/>
  <c r="AF40" i="15"/>
  <c r="AF41" i="15"/>
  <c r="AF42" i="15"/>
  <c r="AF43" i="15"/>
  <c r="AF44" i="15"/>
  <c r="AF45" i="15"/>
  <c r="AF46" i="15"/>
  <c r="AF47" i="15"/>
  <c r="AF48" i="15"/>
  <c r="AF49" i="15"/>
  <c r="AF50" i="15"/>
  <c r="AF51" i="15"/>
  <c r="AF52" i="15"/>
  <c r="AF53" i="15"/>
  <c r="AF54" i="15"/>
  <c r="AF55" i="15"/>
  <c r="AF56" i="15"/>
  <c r="AF57" i="15"/>
  <c r="AF58" i="15"/>
  <c r="AF59" i="15"/>
  <c r="AF60" i="15"/>
  <c r="AF61" i="15"/>
  <c r="AF62" i="15"/>
  <c r="AF63" i="15"/>
  <c r="AF64" i="15"/>
  <c r="AF65" i="15"/>
  <c r="AF66" i="15"/>
  <c r="AF67" i="15"/>
  <c r="AF68" i="15"/>
  <c r="AF69" i="15"/>
  <c r="AF70" i="15"/>
  <c r="AF71" i="15"/>
  <c r="AF72" i="15"/>
  <c r="AF73" i="15"/>
  <c r="AF74" i="15"/>
  <c r="AF75" i="15"/>
  <c r="AF76" i="15"/>
  <c r="AF77" i="15"/>
  <c r="AF78" i="15"/>
  <c r="AF79" i="15"/>
  <c r="AF80" i="15"/>
  <c r="AF81" i="15"/>
  <c r="AF82" i="15"/>
  <c r="AF83" i="15"/>
  <c r="AF84" i="15"/>
  <c r="AF85" i="15"/>
  <c r="AF86" i="15"/>
  <c r="M16" i="61"/>
  <c r="L16" i="61"/>
  <c r="AJ6" i="19"/>
  <c r="AJ7" i="19"/>
  <c r="AJ22" i="19"/>
  <c r="AJ23" i="19"/>
  <c r="AJ38" i="19"/>
  <c r="AJ39" i="19"/>
  <c r="AJ54" i="19"/>
  <c r="AJ55" i="19"/>
  <c r="AJ70" i="19"/>
  <c r="AJ71" i="19"/>
  <c r="AH5" i="19"/>
  <c r="AJ5" i="19" s="1"/>
  <c r="AH6" i="19"/>
  <c r="AH7" i="19"/>
  <c r="AH8" i="19"/>
  <c r="AH9" i="19"/>
  <c r="AJ9" i="19" s="1"/>
  <c r="AH10" i="19"/>
  <c r="AJ10" i="19" s="1"/>
  <c r="AH11" i="19"/>
  <c r="AH12" i="19"/>
  <c r="AH13" i="19"/>
  <c r="AJ13" i="19" s="1"/>
  <c r="AH14" i="19"/>
  <c r="AJ14" i="19" s="1"/>
  <c r="AH15" i="19"/>
  <c r="AJ15" i="19" s="1"/>
  <c r="AH16" i="19"/>
  <c r="AH17" i="19"/>
  <c r="AJ17" i="19" s="1"/>
  <c r="AH18" i="19"/>
  <c r="AJ18" i="19" s="1"/>
  <c r="AH19" i="19"/>
  <c r="AH20" i="19"/>
  <c r="AH21" i="19"/>
  <c r="AJ21" i="19" s="1"/>
  <c r="AH22" i="19"/>
  <c r="AH23" i="19"/>
  <c r="AH24" i="19"/>
  <c r="AH25" i="19"/>
  <c r="AJ25" i="19" s="1"/>
  <c r="AH26" i="19"/>
  <c r="AJ26" i="19" s="1"/>
  <c r="AH27" i="19"/>
  <c r="AH28" i="19"/>
  <c r="AH29" i="19"/>
  <c r="AJ29" i="19" s="1"/>
  <c r="AH30" i="19"/>
  <c r="AJ30" i="19" s="1"/>
  <c r="AH31" i="19"/>
  <c r="AJ31" i="19" s="1"/>
  <c r="AH32" i="19"/>
  <c r="AH33" i="19"/>
  <c r="AJ33" i="19" s="1"/>
  <c r="AH34" i="19"/>
  <c r="AJ34" i="19" s="1"/>
  <c r="AH35" i="19"/>
  <c r="AH36" i="19"/>
  <c r="AH37" i="19"/>
  <c r="AJ37" i="19" s="1"/>
  <c r="AH38" i="19"/>
  <c r="AH39" i="19"/>
  <c r="AH40" i="19"/>
  <c r="AH41" i="19"/>
  <c r="AJ41" i="19" s="1"/>
  <c r="AH42" i="19"/>
  <c r="AJ42" i="19" s="1"/>
  <c r="AH43" i="19"/>
  <c r="AH44" i="19"/>
  <c r="AH45" i="19"/>
  <c r="AJ45" i="19" s="1"/>
  <c r="AH46" i="19"/>
  <c r="AJ46" i="19" s="1"/>
  <c r="AH47" i="19"/>
  <c r="AJ47" i="19" s="1"/>
  <c r="AH48" i="19"/>
  <c r="AH49" i="19"/>
  <c r="AJ49" i="19" s="1"/>
  <c r="AH50" i="19"/>
  <c r="AJ50" i="19" s="1"/>
  <c r="AH51" i="19"/>
  <c r="AH52" i="19"/>
  <c r="AH53" i="19"/>
  <c r="AJ53" i="19" s="1"/>
  <c r="AH54" i="19"/>
  <c r="AH55" i="19"/>
  <c r="AH56" i="19"/>
  <c r="AH57" i="19"/>
  <c r="AJ57" i="19" s="1"/>
  <c r="AH58" i="19"/>
  <c r="AJ58" i="19" s="1"/>
  <c r="AH59" i="19"/>
  <c r="AH60" i="19"/>
  <c r="AH61" i="19"/>
  <c r="AJ61" i="19" s="1"/>
  <c r="AH62" i="19"/>
  <c r="AJ62" i="19" s="1"/>
  <c r="AH63" i="19"/>
  <c r="AJ63" i="19" s="1"/>
  <c r="AH64" i="19"/>
  <c r="AH65" i="19"/>
  <c r="AJ65" i="19" s="1"/>
  <c r="AH66" i="19"/>
  <c r="AJ66" i="19" s="1"/>
  <c r="AH67" i="19"/>
  <c r="AH68" i="19"/>
  <c r="AH69" i="19"/>
  <c r="AJ69" i="19" s="1"/>
  <c r="AH70" i="19"/>
  <c r="AH71" i="19"/>
  <c r="AJ67" i="19" l="1"/>
  <c r="AJ59" i="19"/>
  <c r="AJ51" i="19"/>
  <c r="AJ43" i="19"/>
  <c r="AJ35" i="19"/>
  <c r="AJ27" i="19"/>
  <c r="AJ19" i="19"/>
  <c r="AJ11" i="19"/>
  <c r="AJ64" i="19"/>
  <c r="AJ52" i="19"/>
  <c r="AJ40" i="19"/>
  <c r="AJ28" i="19"/>
  <c r="AJ16" i="19"/>
  <c r="AJ60" i="19"/>
  <c r="AJ48" i="19"/>
  <c r="AJ36" i="19"/>
  <c r="AJ24" i="19"/>
  <c r="AJ8" i="19"/>
  <c r="AJ68" i="19"/>
  <c r="AJ56" i="19"/>
  <c r="AJ44" i="19"/>
  <c r="AJ32" i="19"/>
  <c r="AJ20" i="19"/>
  <c r="K16" i="61" s="1"/>
  <c r="AJ12" i="19"/>
  <c r="AM4" i="19"/>
  <c r="AH3" i="19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30" i="16"/>
  <c r="AI31" i="16"/>
  <c r="AI32" i="16"/>
  <c r="AI33" i="16"/>
  <c r="AI34" i="16"/>
  <c r="AI35" i="16"/>
  <c r="AI36" i="16"/>
  <c r="AI37" i="16"/>
  <c r="AI38" i="16"/>
  <c r="AI39" i="16"/>
  <c r="AI40" i="16"/>
  <c r="AI41" i="16"/>
  <c r="AI42" i="16"/>
  <c r="AI43" i="16"/>
  <c r="AI44" i="16"/>
  <c r="AI45" i="16"/>
  <c r="AI46" i="16"/>
  <c r="AI47" i="16"/>
  <c r="AI48" i="16"/>
  <c r="AI49" i="16"/>
  <c r="AI50" i="16"/>
  <c r="AI51" i="16"/>
  <c r="AI52" i="16"/>
  <c r="AI53" i="16"/>
  <c r="AI54" i="16"/>
  <c r="AI55" i="16"/>
  <c r="AI56" i="16"/>
  <c r="AI57" i="16"/>
  <c r="AI58" i="16"/>
  <c r="AI59" i="16"/>
  <c r="AI60" i="16"/>
  <c r="AI61" i="16"/>
  <c r="AI62" i="16"/>
  <c r="AI63" i="16"/>
  <c r="AI64" i="16"/>
  <c r="AI65" i="16"/>
  <c r="AI66" i="16"/>
  <c r="AI67" i="16"/>
  <c r="AI68" i="16"/>
  <c r="AI69" i="16"/>
  <c r="AI70" i="16"/>
  <c r="AI71" i="16"/>
  <c r="AI72" i="16"/>
  <c r="AI73" i="16"/>
  <c r="AI74" i="16"/>
  <c r="AI75" i="16"/>
  <c r="AI76" i="16"/>
  <c r="AI77" i="16"/>
  <c r="AI78" i="16"/>
  <c r="AI79" i="16"/>
  <c r="AI80" i="16"/>
  <c r="AI81" i="16"/>
  <c r="AI82" i="16"/>
  <c r="AI83" i="16"/>
  <c r="AI84" i="16"/>
  <c r="AI85" i="16"/>
  <c r="AI86" i="16"/>
  <c r="AI87" i="16"/>
  <c r="AI88" i="16"/>
  <c r="AI89" i="16"/>
  <c r="AI90" i="16"/>
  <c r="AI91" i="16"/>
  <c r="AI92" i="16"/>
  <c r="AI93" i="16"/>
  <c r="AI94" i="16"/>
  <c r="AI95" i="16"/>
  <c r="AI96" i="16"/>
  <c r="AI97" i="16"/>
  <c r="AI98" i="16"/>
  <c r="AI99" i="16"/>
  <c r="AI100" i="16"/>
  <c r="AI101" i="16"/>
  <c r="AI102" i="16"/>
  <c r="AI103" i="16"/>
  <c r="AI104" i="16"/>
  <c r="AI105" i="16"/>
  <c r="AI106" i="16"/>
  <c r="AI107" i="16"/>
  <c r="AI108" i="16"/>
  <c r="AI109" i="16"/>
  <c r="AI110" i="16"/>
  <c r="AI111" i="16"/>
  <c r="AI112" i="16"/>
  <c r="AI113" i="16"/>
  <c r="AI114" i="16"/>
  <c r="AI115" i="16"/>
  <c r="AI116" i="16"/>
  <c r="AI117" i="16"/>
  <c r="AI118" i="16"/>
  <c r="AI119" i="16"/>
  <c r="AI120" i="16"/>
  <c r="AI121" i="16"/>
  <c r="AI122" i="16"/>
  <c r="AI123" i="16"/>
  <c r="AI124" i="16"/>
  <c r="AI125" i="16"/>
  <c r="AI126" i="16"/>
  <c r="AI127" i="16"/>
  <c r="AI128" i="16"/>
  <c r="AI129" i="16"/>
  <c r="AI130" i="16"/>
  <c r="AI131" i="16"/>
  <c r="AI132" i="16"/>
  <c r="AI133" i="16"/>
  <c r="AI134" i="16"/>
  <c r="AI135" i="16"/>
  <c r="AI136" i="16"/>
  <c r="AI137" i="16"/>
  <c r="AI138" i="16"/>
  <c r="AI139" i="16"/>
  <c r="AI140" i="16"/>
  <c r="AI141" i="16"/>
  <c r="AI142" i="16"/>
  <c r="AI143" i="16"/>
  <c r="AI144" i="16"/>
  <c r="AI145" i="16"/>
  <c r="AI146" i="16"/>
  <c r="AI147" i="16"/>
  <c r="AI148" i="16"/>
  <c r="AI149" i="16"/>
  <c r="AI150" i="16"/>
  <c r="AI151" i="16"/>
  <c r="AI152" i="16"/>
  <c r="AI153" i="16"/>
  <c r="AI154" i="16"/>
  <c r="AI155" i="16"/>
  <c r="AI156" i="16"/>
  <c r="AI157" i="16"/>
  <c r="AI158" i="16"/>
  <c r="AI159" i="16"/>
  <c r="AI160" i="16"/>
  <c r="AI161" i="16"/>
  <c r="AI162" i="16"/>
  <c r="AI163" i="16"/>
  <c r="AI164" i="16"/>
  <c r="AI165" i="16"/>
  <c r="AI166" i="16"/>
  <c r="AI167" i="16"/>
  <c r="AI168" i="16"/>
  <c r="AI169" i="16"/>
  <c r="AI170" i="16"/>
  <c r="AI171" i="16"/>
  <c r="AI172" i="16"/>
  <c r="AI173" i="16"/>
  <c r="AI174" i="16"/>
  <c r="AI175" i="16"/>
  <c r="AI176" i="16"/>
  <c r="AI177" i="16"/>
  <c r="AI178" i="16"/>
  <c r="AI179" i="16"/>
  <c r="AI180" i="16"/>
  <c r="AI181" i="16"/>
  <c r="AI182" i="16"/>
  <c r="AI183" i="16"/>
  <c r="AI184" i="16"/>
  <c r="AI185" i="16"/>
  <c r="AI186" i="16"/>
  <c r="AI187" i="16"/>
  <c r="AI188" i="16"/>
  <c r="AI189" i="16"/>
  <c r="AI190" i="16"/>
  <c r="AI191" i="16"/>
  <c r="AI192" i="16"/>
  <c r="AI193" i="16"/>
  <c r="AI194" i="16"/>
  <c r="AI195" i="16"/>
  <c r="AI196" i="16"/>
  <c r="AI197" i="16"/>
  <c r="AI198" i="16"/>
  <c r="AI199" i="16"/>
  <c r="AI200" i="16"/>
  <c r="AI201" i="16"/>
  <c r="AI202" i="16"/>
  <c r="AI203" i="16"/>
  <c r="AI204" i="16"/>
  <c r="AI205" i="16"/>
  <c r="AI206" i="16"/>
  <c r="AI207" i="16"/>
  <c r="AI208" i="16"/>
  <c r="AI209" i="16"/>
  <c r="AI210" i="16"/>
  <c r="AI211" i="16"/>
  <c r="AI212" i="16"/>
  <c r="AI213" i="16"/>
  <c r="AI214" i="16"/>
  <c r="AI215" i="16"/>
  <c r="AI216" i="16"/>
  <c r="AI217" i="16"/>
  <c r="AI218" i="16"/>
  <c r="AI219" i="16"/>
  <c r="AI220" i="16"/>
  <c r="AI221" i="16"/>
  <c r="AI222" i="16"/>
  <c r="AI6" i="32"/>
  <c r="AI7" i="32"/>
  <c r="AI10" i="32"/>
  <c r="AI11" i="32"/>
  <c r="AI14" i="32"/>
  <c r="AI15" i="32"/>
  <c r="AI18" i="32"/>
  <c r="AI19" i="32"/>
  <c r="AI22" i="32"/>
  <c r="AI23" i="32"/>
  <c r="AI26" i="32"/>
  <c r="AI27" i="32"/>
  <c r="AI30" i="32"/>
  <c r="AI31" i="32"/>
  <c r="AI34" i="32"/>
  <c r="AI35" i="32"/>
  <c r="AI38" i="32"/>
  <c r="AI39" i="32"/>
  <c r="AI42" i="32"/>
  <c r="AI43" i="32"/>
  <c r="AI46" i="32"/>
  <c r="AI47" i="32"/>
  <c r="AI50" i="32"/>
  <c r="AI51" i="32"/>
  <c r="AI54" i="32"/>
  <c r="AI55" i="32"/>
  <c r="AI58" i="32"/>
  <c r="AI59" i="32"/>
  <c r="AI62" i="32"/>
  <c r="AI63" i="32"/>
  <c r="AI66" i="32"/>
  <c r="AI67" i="32"/>
  <c r="AI70" i="32"/>
  <c r="AI71" i="32"/>
  <c r="AI74" i="32"/>
  <c r="AI75" i="32"/>
  <c r="AI78" i="32"/>
  <c r="AI79" i="32"/>
  <c r="AI82" i="32"/>
  <c r="AI83" i="32"/>
  <c r="AI86" i="32"/>
  <c r="AI87" i="32"/>
  <c r="AI90" i="32"/>
  <c r="AI91" i="32"/>
  <c r="AI94" i="32"/>
  <c r="AI95" i="32"/>
  <c r="AI98" i="32"/>
  <c r="AI99" i="32"/>
  <c r="AI102" i="32"/>
  <c r="AI103" i="32"/>
  <c r="AI106" i="32"/>
  <c r="AI107" i="32"/>
  <c r="AI110" i="32"/>
  <c r="AI111" i="32"/>
  <c r="AI114" i="32"/>
  <c r="AI115" i="32"/>
  <c r="AI118" i="32"/>
  <c r="AI119" i="32"/>
  <c r="AI122" i="32"/>
  <c r="AI123" i="32"/>
  <c r="AI126" i="32"/>
  <c r="AI127" i="32"/>
  <c r="AI130" i="32"/>
  <c r="AI131" i="32"/>
  <c r="AI134" i="32"/>
  <c r="AI135" i="32"/>
  <c r="AI138" i="32"/>
  <c r="AI139" i="32"/>
  <c r="AI142" i="32"/>
  <c r="AI143" i="32"/>
  <c r="AI146" i="32"/>
  <c r="AI147" i="32"/>
  <c r="AI150" i="32"/>
  <c r="AI151" i="32"/>
  <c r="AI154" i="32"/>
  <c r="AI155" i="32"/>
  <c r="AI158" i="32"/>
  <c r="AI159" i="32"/>
  <c r="AI162" i="32"/>
  <c r="AI163" i="32"/>
  <c r="AI166" i="32"/>
  <c r="AI167" i="32"/>
  <c r="AI170" i="32"/>
  <c r="AI171" i="32"/>
  <c r="AI174" i="32"/>
  <c r="AI175" i="32"/>
  <c r="AI178" i="32"/>
  <c r="AI179" i="32"/>
  <c r="AI182" i="32"/>
  <c r="AI183" i="32"/>
  <c r="AI186" i="32"/>
  <c r="AI187" i="32"/>
  <c r="AI189" i="32" l="1"/>
  <c r="AI185" i="32"/>
  <c r="AI181" i="32"/>
  <c r="AI177" i="32"/>
  <c r="AI173" i="32"/>
  <c r="AI169" i="32"/>
  <c r="AI165" i="32"/>
  <c r="AI161" i="32"/>
  <c r="AI157" i="32"/>
  <c r="AI153" i="32"/>
  <c r="AI149" i="32"/>
  <c r="AI145" i="32"/>
  <c r="AI141" i="32"/>
  <c r="AI137" i="32"/>
  <c r="AI133" i="32"/>
  <c r="AI129" i="32"/>
  <c r="AI125" i="32"/>
  <c r="AI121" i="32"/>
  <c r="AI117" i="32"/>
  <c r="AI113" i="32"/>
  <c r="AI109" i="32"/>
  <c r="AI105" i="32"/>
  <c r="AI101" i="32"/>
  <c r="AI97" i="32"/>
  <c r="AI93" i="32"/>
  <c r="AI89" i="32"/>
  <c r="AI85" i="32"/>
  <c r="AI81" i="32"/>
  <c r="AI77" i="32"/>
  <c r="AI73" i="32"/>
  <c r="AI69" i="32"/>
  <c r="AI65" i="32"/>
  <c r="AI61" i="32"/>
  <c r="AI57" i="32"/>
  <c r="AI53" i="32"/>
  <c r="AI49" i="32"/>
  <c r="AI45" i="32"/>
  <c r="AI41" i="32"/>
  <c r="AI37" i="32"/>
  <c r="AI33" i="32"/>
  <c r="AI29" i="32"/>
  <c r="AI25" i="32"/>
  <c r="AI21" i="32"/>
  <c r="AI17" i="32"/>
  <c r="AI13" i="32"/>
  <c r="AI9" i="32"/>
  <c r="AI5" i="32"/>
  <c r="AI188" i="32"/>
  <c r="AI184" i="32"/>
  <c r="AI180" i="32"/>
  <c r="AI176" i="32"/>
  <c r="AI172" i="32"/>
  <c r="AI168" i="32"/>
  <c r="AI164" i="32"/>
  <c r="AI160" i="32"/>
  <c r="AI156" i="32"/>
  <c r="AI152" i="32"/>
  <c r="AI148" i="32"/>
  <c r="AI144" i="32"/>
  <c r="AI140" i="32"/>
  <c r="AI136" i="32"/>
  <c r="AI132" i="32"/>
  <c r="AI128" i="32"/>
  <c r="AI124" i="32"/>
  <c r="AI120" i="32"/>
  <c r="AI116" i="32"/>
  <c r="AI112" i="32"/>
  <c r="AI108" i="32"/>
  <c r="AI104" i="32"/>
  <c r="AI100" i="32"/>
  <c r="AI96" i="32"/>
  <c r="AI92" i="32"/>
  <c r="AI88" i="32"/>
  <c r="AI84" i="32"/>
  <c r="AI80" i="32"/>
  <c r="AI76" i="32"/>
  <c r="AI72" i="32"/>
  <c r="AI68" i="32"/>
  <c r="AI64" i="32"/>
  <c r="AI60" i="32"/>
  <c r="AI56" i="32"/>
  <c r="AI52" i="32"/>
  <c r="AI48" i="32"/>
  <c r="AI44" i="32"/>
  <c r="AI40" i="32"/>
  <c r="AI36" i="32"/>
  <c r="AI32" i="32"/>
  <c r="AI28" i="32"/>
  <c r="AI24" i="32"/>
  <c r="AI20" i="32"/>
  <c r="AI16" i="32"/>
  <c r="AI12" i="32"/>
  <c r="AI8" i="32"/>
  <c r="AK4" i="16"/>
  <c r="O179" i="61" l="1"/>
  <c r="AL3" i="19" l="1"/>
  <c r="AI3" i="19"/>
  <c r="AK3" i="19"/>
  <c r="J62" i="61"/>
  <c r="AM59" i="19" l="1"/>
  <c r="K65" i="61"/>
  <c r="J77" i="6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6" i="83" l="1"/>
  <c r="D7" i="83"/>
  <c r="D8" i="83"/>
  <c r="D9" i="83"/>
  <c r="D10" i="83"/>
  <c r="D11" i="83"/>
  <c r="D5" i="83"/>
  <c r="AG10" i="34" l="1"/>
  <c r="AG18" i="34"/>
  <c r="AG26" i="34"/>
  <c r="AG34" i="34"/>
  <c r="AG42" i="34"/>
  <c r="AG50" i="34"/>
  <c r="AG58" i="34"/>
  <c r="AG66" i="34"/>
  <c r="AG74" i="34"/>
  <c r="AG82" i="34"/>
  <c r="AG4" i="34"/>
  <c r="AG79" i="34" l="1"/>
  <c r="AG71" i="34"/>
  <c r="AG63" i="34"/>
  <c r="AG55" i="34"/>
  <c r="AG47" i="34"/>
  <c r="AG39" i="34"/>
  <c r="AG31" i="34"/>
  <c r="AG23" i="34"/>
  <c r="AG15" i="34"/>
  <c r="AG7" i="34"/>
  <c r="AG84" i="34"/>
  <c r="AG76" i="34"/>
  <c r="AG68" i="34"/>
  <c r="AG60" i="34"/>
  <c r="AG52" i="34"/>
  <c r="AG44" i="34"/>
  <c r="AG36" i="34"/>
  <c r="AG28" i="34"/>
  <c r="AG20" i="34"/>
  <c r="AG12" i="34"/>
  <c r="AG83" i="34"/>
  <c r="AG75" i="34"/>
  <c r="AG67" i="34"/>
  <c r="AG59" i="34"/>
  <c r="AG51" i="34"/>
  <c r="AG43" i="34"/>
  <c r="AG35" i="34"/>
  <c r="AG27" i="34"/>
  <c r="AG19" i="34"/>
  <c r="AG11" i="34"/>
  <c r="AG70" i="34"/>
  <c r="AG54" i="34"/>
  <c r="AG38" i="34"/>
  <c r="AG22" i="34"/>
  <c r="AG14" i="34"/>
  <c r="AG77" i="34"/>
  <c r="AG69" i="34"/>
  <c r="AG61" i="34"/>
  <c r="AG53" i="34"/>
  <c r="AG45" i="34"/>
  <c r="AG37" i="34"/>
  <c r="AG29" i="34"/>
  <c r="AG21" i="34"/>
  <c r="AG13" i="34"/>
  <c r="AG5" i="34"/>
  <c r="AG78" i="34"/>
  <c r="AG62" i="34"/>
  <c r="AG46" i="34"/>
  <c r="AG30" i="34"/>
  <c r="AG6" i="34"/>
  <c r="AG81" i="34"/>
  <c r="AG73" i="34"/>
  <c r="AG65" i="34"/>
  <c r="AG57" i="34"/>
  <c r="AG49" i="34"/>
  <c r="AG41" i="34"/>
  <c r="AG33" i="34"/>
  <c r="AG25" i="34"/>
  <c r="AG17" i="34"/>
  <c r="AG9" i="34"/>
  <c r="AG80" i="34"/>
  <c r="AG72" i="34"/>
  <c r="AG64" i="34"/>
  <c r="AG56" i="34"/>
  <c r="AG48" i="34"/>
  <c r="AG40" i="34"/>
  <c r="AG32" i="34"/>
  <c r="AG24" i="34"/>
  <c r="AG16" i="34"/>
  <c r="AG8" i="34"/>
  <c r="AH3" i="32"/>
  <c r="J852" i="61"/>
  <c r="AF3" i="15" l="1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J851" i="61" l="1"/>
  <c r="AD3" i="15" l="1"/>
  <c r="AM3" i="30"/>
  <c r="O433" i="61"/>
  <c r="H419" i="61"/>
  <c r="H416" i="61"/>
  <c r="H236" i="61"/>
  <c r="H426" i="61"/>
  <c r="J243" i="61"/>
  <c r="P236" i="61"/>
  <c r="P419" i="61"/>
  <c r="J418" i="61"/>
  <c r="J419" i="61" s="1"/>
  <c r="AL6" i="30" l="1"/>
  <c r="AL8" i="30"/>
  <c r="AL9" i="30"/>
  <c r="AL12" i="30"/>
  <c r="AL14" i="30"/>
  <c r="AL16" i="30"/>
  <c r="AL20" i="30"/>
  <c r="AL22" i="30"/>
  <c r="AL24" i="30"/>
  <c r="AL25" i="30"/>
  <c r="AL28" i="30"/>
  <c r="AL30" i="30"/>
  <c r="AL32" i="30"/>
  <c r="AL36" i="30"/>
  <c r="AL38" i="30"/>
  <c r="AL40" i="30"/>
  <c r="AL41" i="30"/>
  <c r="AL44" i="30"/>
  <c r="AL46" i="30"/>
  <c r="AL48" i="30"/>
  <c r="AL52" i="30"/>
  <c r="AL54" i="30"/>
  <c r="AL56" i="30"/>
  <c r="AL57" i="30"/>
  <c r="AL60" i="30"/>
  <c r="AL62" i="30"/>
  <c r="AL64" i="30"/>
  <c r="AL68" i="30"/>
  <c r="AL70" i="30"/>
  <c r="AL72" i="30"/>
  <c r="AL73" i="30"/>
  <c r="AL76" i="30"/>
  <c r="AL78" i="30"/>
  <c r="AL80" i="30"/>
  <c r="AL84" i="30"/>
  <c r="AL86" i="30"/>
  <c r="AL88" i="30"/>
  <c r="AL89" i="30"/>
  <c r="AL92" i="30"/>
  <c r="AL94" i="30"/>
  <c r="AL96" i="30"/>
  <c r="AL100" i="30"/>
  <c r="AL102" i="30"/>
  <c r="AL104" i="30"/>
  <c r="AL105" i="30"/>
  <c r="AL108" i="30"/>
  <c r="AL110" i="30"/>
  <c r="AL112" i="30"/>
  <c r="AL116" i="30"/>
  <c r="AL118" i="30"/>
  <c r="AL120" i="30"/>
  <c r="AL121" i="30"/>
  <c r="AL124" i="30"/>
  <c r="AL126" i="30"/>
  <c r="AL128" i="30"/>
  <c r="AL132" i="30"/>
  <c r="AL134" i="30"/>
  <c r="AL136" i="30"/>
  <c r="AL137" i="30"/>
  <c r="AL140" i="30"/>
  <c r="AL142" i="30"/>
  <c r="AL144" i="30"/>
  <c r="AL148" i="30"/>
  <c r="AL150" i="30"/>
  <c r="AL152" i="30"/>
  <c r="AL153" i="30"/>
  <c r="M418" i="61"/>
  <c r="M419" i="61" s="1"/>
  <c r="L418" i="61"/>
  <c r="AK11" i="16"/>
  <c r="AK19" i="16"/>
  <c r="AK27" i="16"/>
  <c r="AK35" i="16"/>
  <c r="AK43" i="16"/>
  <c r="AK51" i="16"/>
  <c r="AK59" i="16"/>
  <c r="AK67" i="16"/>
  <c r="AK75" i="16"/>
  <c r="AK83" i="16"/>
  <c r="AK87" i="16"/>
  <c r="AK91" i="16"/>
  <c r="AK99" i="16"/>
  <c r="AK107" i="16"/>
  <c r="AK115" i="16"/>
  <c r="AK123" i="16"/>
  <c r="AK131" i="16"/>
  <c r="AK139" i="16"/>
  <c r="AK147" i="16"/>
  <c r="AK155" i="16"/>
  <c r="AK163" i="16"/>
  <c r="AK171" i="16"/>
  <c r="AK179" i="16"/>
  <c r="AK187" i="16"/>
  <c r="AK195" i="16"/>
  <c r="AK203" i="16"/>
  <c r="AK211" i="16"/>
  <c r="AK219" i="16"/>
  <c r="AK103" i="16" l="1"/>
  <c r="AK218" i="16"/>
  <c r="AK210" i="16"/>
  <c r="AK194" i="16"/>
  <c r="AK178" i="16"/>
  <c r="AK154" i="16"/>
  <c r="AK138" i="16"/>
  <c r="AK122" i="16"/>
  <c r="AK106" i="16"/>
  <c r="AK90" i="16"/>
  <c r="AK74" i="16"/>
  <c r="AK58" i="16"/>
  <c r="AK42" i="16"/>
  <c r="AK26" i="16"/>
  <c r="AK10" i="16"/>
  <c r="AK202" i="16"/>
  <c r="AK186" i="16"/>
  <c r="AK170" i="16"/>
  <c r="AK162" i="16"/>
  <c r="AK146" i="16"/>
  <c r="AK130" i="16"/>
  <c r="AK114" i="16"/>
  <c r="AK98" i="16"/>
  <c r="AK82" i="16"/>
  <c r="AK66" i="16"/>
  <c r="K418" i="61" s="1"/>
  <c r="K419" i="61" s="1"/>
  <c r="AK50" i="16"/>
  <c r="AK34" i="16"/>
  <c r="AK18" i="16"/>
  <c r="AK167" i="16"/>
  <c r="AK151" i="16"/>
  <c r="AK23" i="16"/>
  <c r="AL145" i="30"/>
  <c r="AL129" i="30"/>
  <c r="AL113" i="30"/>
  <c r="AL97" i="30"/>
  <c r="AL81" i="30"/>
  <c r="AL65" i="30"/>
  <c r="AL49" i="30"/>
  <c r="AL33" i="30"/>
  <c r="AL17" i="30"/>
  <c r="AL149" i="30"/>
  <c r="AL141" i="30"/>
  <c r="AL133" i="30"/>
  <c r="AL125" i="30"/>
  <c r="AL117" i="30"/>
  <c r="AL109" i="30"/>
  <c r="AL101" i="30"/>
  <c r="AL93" i="30"/>
  <c r="AL85" i="30"/>
  <c r="AL77" i="30"/>
  <c r="AL69" i="30"/>
  <c r="AL61" i="30"/>
  <c r="AL53" i="30"/>
  <c r="AL45" i="30"/>
  <c r="AL37" i="30"/>
  <c r="AL29" i="30"/>
  <c r="AL21" i="30"/>
  <c r="AL13" i="30"/>
  <c r="AL5" i="30"/>
  <c r="AL139" i="30"/>
  <c r="AL115" i="30"/>
  <c r="AL83" i="30"/>
  <c r="AL59" i="30"/>
  <c r="AL35" i="30"/>
  <c r="AL11" i="30"/>
  <c r="AL154" i="30"/>
  <c r="AL146" i="30"/>
  <c r="AL138" i="30"/>
  <c r="AL130" i="30"/>
  <c r="AL122" i="30"/>
  <c r="AL114" i="30"/>
  <c r="AL106" i="30"/>
  <c r="AL98" i="30"/>
  <c r="AL90" i="30"/>
  <c r="AL82" i="30"/>
  <c r="AL74" i="30"/>
  <c r="AL66" i="30"/>
  <c r="AL58" i="30"/>
  <c r="AL50" i="30"/>
  <c r="AL42" i="30"/>
  <c r="AL34" i="30"/>
  <c r="AL26" i="30"/>
  <c r="AL18" i="30"/>
  <c r="AL10" i="30"/>
  <c r="AL147" i="30"/>
  <c r="AL131" i="30"/>
  <c r="AL107" i="30"/>
  <c r="AL91" i="30"/>
  <c r="AL67" i="30"/>
  <c r="AL43" i="30"/>
  <c r="AL27" i="30"/>
  <c r="AL151" i="30"/>
  <c r="AL143" i="30"/>
  <c r="AL135" i="30"/>
  <c r="AL127" i="30"/>
  <c r="AL119" i="30"/>
  <c r="AL111" i="30"/>
  <c r="AL103" i="30"/>
  <c r="AL95" i="30"/>
  <c r="AL87" i="30"/>
  <c r="AL79" i="30"/>
  <c r="AL71" i="30"/>
  <c r="AL63" i="30"/>
  <c r="AL55" i="30"/>
  <c r="AL47" i="30"/>
  <c r="AL39" i="30"/>
  <c r="AL31" i="30"/>
  <c r="AL23" i="30"/>
  <c r="AL15" i="30"/>
  <c r="AL7" i="30"/>
  <c r="AL4" i="30"/>
  <c r="AL123" i="30"/>
  <c r="AL99" i="30"/>
  <c r="AL75" i="30"/>
  <c r="AL51" i="30"/>
  <c r="AL19" i="30"/>
  <c r="AK214" i="16"/>
  <c r="AK134" i="16"/>
  <c r="AK70" i="16"/>
  <c r="AK198" i="16"/>
  <c r="AK118" i="16"/>
  <c r="AK182" i="16"/>
  <c r="AK54" i="16"/>
  <c r="AK6" i="16"/>
  <c r="AK215" i="16"/>
  <c r="AK39" i="16"/>
  <c r="AK166" i="16"/>
  <c r="AK150" i="16"/>
  <c r="AK102" i="16"/>
  <c r="AK86" i="16"/>
  <c r="AK38" i="16"/>
  <c r="AK22" i="16"/>
  <c r="AK209" i="16"/>
  <c r="AK185" i="16"/>
  <c r="AK169" i="16"/>
  <c r="AK153" i="16"/>
  <c r="AK137" i="16"/>
  <c r="AK129" i="16"/>
  <c r="AK121" i="16"/>
  <c r="AK113" i="16"/>
  <c r="AK97" i="16"/>
  <c r="AK89" i="16"/>
  <c r="AK73" i="16"/>
  <c r="AK57" i="16"/>
  <c r="AK41" i="16"/>
  <c r="AK25" i="16"/>
  <c r="AK9" i="16"/>
  <c r="AK216" i="16"/>
  <c r="AK208" i="16"/>
  <c r="AK200" i="16"/>
  <c r="AK192" i="16"/>
  <c r="AK184" i="16"/>
  <c r="AK176" i="16"/>
  <c r="AK168" i="16"/>
  <c r="AK160" i="16"/>
  <c r="AK152" i="16"/>
  <c r="AK144" i="16"/>
  <c r="AK136" i="16"/>
  <c r="AK128" i="16"/>
  <c r="AK120" i="16"/>
  <c r="AK112" i="16"/>
  <c r="AK104" i="16"/>
  <c r="AK96" i="16"/>
  <c r="AK88" i="16"/>
  <c r="AK80" i="16"/>
  <c r="AK72" i="16"/>
  <c r="AK64" i="16"/>
  <c r="AK56" i="16"/>
  <c r="AK48" i="16"/>
  <c r="AK40" i="16"/>
  <c r="AK32" i="16"/>
  <c r="AK24" i="16"/>
  <c r="AK16" i="16"/>
  <c r="AK8" i="16"/>
  <c r="AK217" i="16"/>
  <c r="AK201" i="16"/>
  <c r="AK193" i="16"/>
  <c r="AK177" i="16"/>
  <c r="AK161" i="16"/>
  <c r="AK145" i="16"/>
  <c r="AK105" i="16"/>
  <c r="AK81" i="16"/>
  <c r="AK65" i="16"/>
  <c r="AK49" i="16"/>
  <c r="AK33" i="16"/>
  <c r="AK17" i="16"/>
  <c r="AK199" i="16"/>
  <c r="AK183" i="16"/>
  <c r="AK135" i="16"/>
  <c r="AK119" i="16"/>
  <c r="AK71" i="16"/>
  <c r="AK55" i="16"/>
  <c r="AK7" i="16"/>
  <c r="AG3" i="39"/>
  <c r="R418" i="61"/>
  <c r="L419" i="61"/>
  <c r="Q418" i="61"/>
  <c r="AK222" i="16"/>
  <c r="AK206" i="16"/>
  <c r="AK158" i="16"/>
  <c r="AK142" i="16"/>
  <c r="AK126" i="16"/>
  <c r="AK110" i="16"/>
  <c r="AK62" i="16"/>
  <c r="AK46" i="16"/>
  <c r="AK30" i="16"/>
  <c r="AK14" i="16"/>
  <c r="AK221" i="16"/>
  <c r="AK213" i="16"/>
  <c r="AK205" i="16"/>
  <c r="AK197" i="16"/>
  <c r="AK189" i="16"/>
  <c r="AK181" i="16"/>
  <c r="AK173" i="16"/>
  <c r="AK165" i="16"/>
  <c r="AK157" i="16"/>
  <c r="AK149" i="16"/>
  <c r="AK141" i="16"/>
  <c r="AK133" i="16"/>
  <c r="AK125" i="16"/>
  <c r="AK117" i="16"/>
  <c r="AK109" i="16"/>
  <c r="AK101" i="16"/>
  <c r="AK93" i="16"/>
  <c r="AK85" i="16"/>
  <c r="AK77" i="16"/>
  <c r="AK69" i="16"/>
  <c r="AK61" i="16"/>
  <c r="AK53" i="16"/>
  <c r="AK45" i="16"/>
  <c r="AK37" i="16"/>
  <c r="AK29" i="16"/>
  <c r="AK21" i="16"/>
  <c r="AK13" i="16"/>
  <c r="AK5" i="16"/>
  <c r="AK190" i="16"/>
  <c r="AK174" i="16"/>
  <c r="AK94" i="16"/>
  <c r="AK78" i="16"/>
  <c r="AK220" i="16"/>
  <c r="AK212" i="16"/>
  <c r="AK204" i="16"/>
  <c r="AK196" i="16"/>
  <c r="AK188" i="16"/>
  <c r="AK180" i="16"/>
  <c r="AK172" i="16"/>
  <c r="AK164" i="16"/>
  <c r="AK156" i="16"/>
  <c r="AK148" i="16"/>
  <c r="AK140" i="16"/>
  <c r="AK132" i="16"/>
  <c r="AK124" i="16"/>
  <c r="AK116" i="16"/>
  <c r="AK108" i="16"/>
  <c r="AK100" i="16"/>
  <c r="AK92" i="16"/>
  <c r="AK84" i="16"/>
  <c r="AK76" i="16"/>
  <c r="AK68" i="16"/>
  <c r="AK60" i="16"/>
  <c r="AK52" i="16"/>
  <c r="AK44" i="16"/>
  <c r="AK36" i="16"/>
  <c r="AK28" i="16"/>
  <c r="AK20" i="16"/>
  <c r="AK12" i="16"/>
  <c r="AK207" i="16"/>
  <c r="AK191" i="16"/>
  <c r="AK175" i="16"/>
  <c r="AK159" i="16"/>
  <c r="AK143" i="16"/>
  <c r="AK127" i="16"/>
  <c r="AK111" i="16"/>
  <c r="AK95" i="16"/>
  <c r="AK79" i="16"/>
  <c r="AK63" i="16"/>
  <c r="AK47" i="16"/>
  <c r="AK31" i="16"/>
  <c r="AK15" i="16"/>
  <c r="AJ3" i="30"/>
  <c r="AE3" i="34"/>
  <c r="AE3" i="15"/>
  <c r="J679" i="61"/>
  <c r="J680" i="61"/>
  <c r="J681" i="61"/>
  <c r="J682" i="61"/>
  <c r="J678" i="61"/>
  <c r="J671" i="61"/>
  <c r="J672" i="61"/>
  <c r="J673" i="61"/>
  <c r="J674" i="61"/>
  <c r="J675" i="61"/>
  <c r="J670" i="61"/>
  <c r="J662" i="61"/>
  <c r="J663" i="61"/>
  <c r="J664" i="61"/>
  <c r="J665" i="61"/>
  <c r="J666" i="61"/>
  <c r="J667" i="61"/>
  <c r="J661" i="61"/>
  <c r="J657" i="61"/>
  <c r="J658" i="61"/>
  <c r="J656" i="61"/>
  <c r="J650" i="61"/>
  <c r="J651" i="61"/>
  <c r="J652" i="61"/>
  <c r="J653" i="61"/>
  <c r="J649" i="61"/>
  <c r="J642" i="61"/>
  <c r="J643" i="61"/>
  <c r="J644" i="61"/>
  <c r="J645" i="61"/>
  <c r="J646" i="61"/>
  <c r="J641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38" i="61"/>
  <c r="J624" i="61"/>
  <c r="J613" i="61"/>
  <c r="J614" i="61"/>
  <c r="J615" i="61"/>
  <c r="J616" i="61"/>
  <c r="J617" i="61"/>
  <c r="J618" i="61"/>
  <c r="J619" i="61"/>
  <c r="J620" i="61"/>
  <c r="J621" i="61"/>
  <c r="J612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609" i="61"/>
  <c r="J593" i="61"/>
  <c r="J610" i="61" l="1"/>
  <c r="N27" i="11"/>
  <c r="G36" i="11"/>
  <c r="H36" i="11" s="1"/>
  <c r="F36" i="11"/>
  <c r="H24" i="11"/>
  <c r="F20" i="11"/>
  <c r="B18" i="11"/>
  <c r="J15" i="11"/>
  <c r="D14" i="11"/>
  <c r="L12" i="11"/>
  <c r="AI3" i="16" l="1"/>
  <c r="AI3" i="34"/>
  <c r="K61" i="61"/>
  <c r="K71" i="61"/>
  <c r="K72" i="61"/>
  <c r="K76" i="61"/>
  <c r="K79" i="61" l="1"/>
  <c r="K69" i="61"/>
  <c r="K73" i="61"/>
  <c r="K62" i="61"/>
  <c r="K78" i="61"/>
  <c r="K68" i="61"/>
  <c r="K80" i="61"/>
  <c r="K70" i="61"/>
  <c r="K77" i="61"/>
  <c r="F12" i="83"/>
  <c r="G12" i="83" s="1"/>
  <c r="C12" i="83"/>
  <c r="G11" i="83"/>
  <c r="D20" i="83" s="1"/>
  <c r="E11" i="83"/>
  <c r="C20" i="83" s="1"/>
  <c r="G10" i="83"/>
  <c r="D19" i="83" s="1"/>
  <c r="E10" i="83"/>
  <c r="C19" i="83" s="1"/>
  <c r="G9" i="83"/>
  <c r="D18" i="83" s="1"/>
  <c r="E9" i="83"/>
  <c r="C18" i="83" s="1"/>
  <c r="G8" i="83"/>
  <c r="D17" i="83" s="1"/>
  <c r="E8" i="83"/>
  <c r="C17" i="83" s="1"/>
  <c r="G7" i="83"/>
  <c r="D16" i="83" s="1"/>
  <c r="E7" i="83"/>
  <c r="C16" i="83" s="1"/>
  <c r="G6" i="83"/>
  <c r="D15" i="83" s="1"/>
  <c r="G5" i="83"/>
  <c r="D14" i="83" s="1"/>
  <c r="E5" i="83"/>
  <c r="C14" i="83" s="1"/>
  <c r="D21" i="83" l="1"/>
  <c r="D12" i="83"/>
  <c r="E12" i="83" s="1"/>
  <c r="E6" i="83"/>
  <c r="C15" i="83" s="1"/>
  <c r="C21" i="83" l="1"/>
  <c r="J1063" i="61" l="1"/>
  <c r="J1064" i="61"/>
  <c r="J1065" i="61"/>
  <c r="J1056" i="61"/>
  <c r="J1057" i="61"/>
  <c r="J1058" i="61"/>
  <c r="J1059" i="61"/>
  <c r="J1043" i="61"/>
  <c r="J1044" i="61"/>
  <c r="J1045" i="61"/>
  <c r="J1046" i="61"/>
  <c r="J1047" i="61"/>
  <c r="J1048" i="61"/>
  <c r="J1049" i="61"/>
  <c r="J1050" i="61"/>
  <c r="J1051" i="61"/>
  <c r="J1052" i="61"/>
  <c r="J1032" i="61"/>
  <c r="J1033" i="61"/>
  <c r="J1034" i="61"/>
  <c r="J1035" i="61"/>
  <c r="J1036" i="61"/>
  <c r="J1037" i="61"/>
  <c r="J1038" i="61"/>
  <c r="J1039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1028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1008" i="61"/>
  <c r="J979" i="61"/>
  <c r="J980" i="61"/>
  <c r="J981" i="61"/>
  <c r="J982" i="61"/>
  <c r="J983" i="61"/>
  <c r="J984" i="61"/>
  <c r="J985" i="61"/>
  <c r="J986" i="61"/>
  <c r="J987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75" i="61"/>
  <c r="J951" i="61"/>
  <c r="J952" i="61"/>
  <c r="J953" i="61"/>
  <c r="J954" i="61"/>
  <c r="J955" i="61"/>
  <c r="J956" i="61"/>
  <c r="J957" i="61"/>
  <c r="J958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47" i="61"/>
  <c r="J921" i="61"/>
  <c r="J922" i="61"/>
  <c r="J923" i="61"/>
  <c r="J924" i="61"/>
  <c r="J925" i="61"/>
  <c r="J926" i="61"/>
  <c r="J927" i="61"/>
  <c r="J928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917" i="61"/>
  <c r="J882" i="61"/>
  <c r="J883" i="61"/>
  <c r="J884" i="61"/>
  <c r="J885" i="61"/>
  <c r="J886" i="61"/>
  <c r="J887" i="61"/>
  <c r="J888" i="61"/>
  <c r="J873" i="61"/>
  <c r="J874" i="61"/>
  <c r="J875" i="61"/>
  <c r="J876" i="61"/>
  <c r="J877" i="61"/>
  <c r="J878" i="61"/>
  <c r="J865" i="61"/>
  <c r="J866" i="61"/>
  <c r="J867" i="61"/>
  <c r="J868" i="61"/>
  <c r="J869" i="61"/>
  <c r="J858" i="61"/>
  <c r="J859" i="61"/>
  <c r="J860" i="61"/>
  <c r="J861" i="61"/>
  <c r="J853" i="61"/>
  <c r="J854" i="61"/>
  <c r="J846" i="61"/>
  <c r="J847" i="61"/>
  <c r="J848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42" i="61"/>
  <c r="J811" i="61"/>
  <c r="J812" i="61"/>
  <c r="J813" i="61"/>
  <c r="J814" i="61"/>
  <c r="J815" i="61"/>
  <c r="J816" i="61"/>
  <c r="J817" i="61"/>
  <c r="J818" i="61"/>
  <c r="J819" i="61"/>
  <c r="J820" i="61"/>
  <c r="J799" i="61"/>
  <c r="J800" i="61"/>
  <c r="J801" i="61"/>
  <c r="J802" i="61"/>
  <c r="J803" i="61"/>
  <c r="J804" i="61"/>
  <c r="J805" i="61"/>
  <c r="J806" i="61"/>
  <c r="J807" i="61"/>
  <c r="J791" i="61"/>
  <c r="J792" i="61"/>
  <c r="J793" i="61"/>
  <c r="J794" i="61"/>
  <c r="J795" i="61"/>
  <c r="J771" i="61"/>
  <c r="J772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87" i="61"/>
  <c r="J765" i="61"/>
  <c r="J766" i="61"/>
  <c r="J767" i="61"/>
  <c r="J754" i="61"/>
  <c r="J755" i="61"/>
  <c r="J756" i="61"/>
  <c r="J757" i="61"/>
  <c r="J758" i="61"/>
  <c r="J759" i="61"/>
  <c r="J760" i="61"/>
  <c r="J761" i="61"/>
  <c r="J745" i="61"/>
  <c r="J746" i="61"/>
  <c r="J747" i="61"/>
  <c r="J748" i="61"/>
  <c r="J749" i="61"/>
  <c r="J750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41" i="61"/>
  <c r="J722" i="61"/>
  <c r="J723" i="61"/>
  <c r="J724" i="61"/>
  <c r="J725" i="61"/>
  <c r="J714" i="61"/>
  <c r="J715" i="61"/>
  <c r="J716" i="61"/>
  <c r="J717" i="61"/>
  <c r="J718" i="61"/>
  <c r="J688" i="61"/>
  <c r="J689" i="61"/>
  <c r="J690" i="61"/>
  <c r="J691" i="61"/>
  <c r="J692" i="61"/>
  <c r="J693" i="61"/>
  <c r="J694" i="61"/>
  <c r="J695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710" i="61"/>
  <c r="J585" i="61"/>
  <c r="J586" i="61"/>
  <c r="J587" i="61"/>
  <c r="J588" i="61"/>
  <c r="J575" i="61"/>
  <c r="J576" i="61"/>
  <c r="J577" i="61"/>
  <c r="J578" i="61"/>
  <c r="J579" i="61"/>
  <c r="J580" i="61"/>
  <c r="J581" i="61"/>
  <c r="J567" i="61"/>
  <c r="J568" i="61"/>
  <c r="J569" i="61"/>
  <c r="J570" i="61"/>
  <c r="J571" i="61"/>
  <c r="J560" i="61"/>
  <c r="J561" i="61"/>
  <c r="J562" i="61"/>
  <c r="J563" i="61"/>
  <c r="J553" i="61"/>
  <c r="J554" i="61"/>
  <c r="J555" i="61"/>
  <c r="J556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49" i="61"/>
  <c r="J523" i="61"/>
  <c r="J524" i="61"/>
  <c r="J525" i="61"/>
  <c r="J526" i="61"/>
  <c r="J527" i="61"/>
  <c r="J528" i="61"/>
  <c r="J529" i="61"/>
  <c r="J530" i="61"/>
  <c r="J515" i="61"/>
  <c r="J516" i="61"/>
  <c r="J517" i="61"/>
  <c r="J518" i="61"/>
  <c r="J519" i="61"/>
  <c r="J508" i="61"/>
  <c r="J509" i="61"/>
  <c r="J510" i="61"/>
  <c r="J511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481" i="61"/>
  <c r="J482" i="61"/>
  <c r="J483" i="61"/>
  <c r="J484" i="61"/>
  <c r="J485" i="61"/>
  <c r="J486" i="61"/>
  <c r="J487" i="61"/>
  <c r="J488" i="61"/>
  <c r="J489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58" i="61"/>
  <c r="J459" i="61"/>
  <c r="J460" i="61"/>
  <c r="J461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454" i="61"/>
  <c r="J429" i="61"/>
  <c r="J430" i="61"/>
  <c r="J431" i="61"/>
  <c r="J413" i="61" l="1"/>
  <c r="J414" i="61"/>
  <c r="J415" i="61"/>
  <c r="J402" i="61"/>
  <c r="J403" i="61"/>
  <c r="J404" i="61"/>
  <c r="J405" i="61"/>
  <c r="J406" i="61"/>
  <c r="J407" i="61"/>
  <c r="J408" i="61"/>
  <c r="J409" i="61"/>
  <c r="J396" i="61"/>
  <c r="J397" i="61"/>
  <c r="J398" i="61"/>
  <c r="J389" i="61"/>
  <c r="J390" i="61"/>
  <c r="J391" i="61"/>
  <c r="J392" i="61"/>
  <c r="J377" i="61"/>
  <c r="J378" i="61"/>
  <c r="J379" i="61"/>
  <c r="J380" i="61"/>
  <c r="J381" i="61"/>
  <c r="J382" i="61"/>
  <c r="J383" i="61"/>
  <c r="J384" i="61"/>
  <c r="J385" i="61"/>
  <c r="J374" i="61"/>
  <c r="J375" i="61"/>
  <c r="J376" i="61"/>
  <c r="J363" i="61"/>
  <c r="J364" i="61"/>
  <c r="J365" i="61"/>
  <c r="J366" i="61"/>
  <c r="J367" i="61"/>
  <c r="J368" i="61"/>
  <c r="J369" i="61"/>
  <c r="J370" i="61"/>
  <c r="J341" i="61"/>
  <c r="J342" i="61"/>
  <c r="J343" i="61"/>
  <c r="J344" i="61"/>
  <c r="J345" i="61"/>
  <c r="J346" i="61"/>
  <c r="J347" i="61"/>
  <c r="J348" i="61"/>
  <c r="J349" i="61"/>
  <c r="J350" i="61"/>
  <c r="J351" i="61"/>
  <c r="J352" i="61"/>
  <c r="J353" i="61"/>
  <c r="J354" i="61"/>
  <c r="J355" i="61"/>
  <c r="J356" i="61"/>
  <c r="J357" i="61"/>
  <c r="J358" i="61"/>
  <c r="J359" i="61"/>
  <c r="J324" i="61"/>
  <c r="J325" i="61"/>
  <c r="J326" i="61"/>
  <c r="J327" i="61"/>
  <c r="J328" i="61"/>
  <c r="J329" i="61"/>
  <c r="J330" i="61"/>
  <c r="J331" i="61"/>
  <c r="J332" i="61"/>
  <c r="J333" i="61"/>
  <c r="J334" i="61"/>
  <c r="J335" i="61"/>
  <c r="J336" i="61"/>
  <c r="J337" i="61"/>
  <c r="J312" i="61"/>
  <c r="J313" i="61"/>
  <c r="J314" i="61"/>
  <c r="J315" i="61"/>
  <c r="J316" i="61"/>
  <c r="J317" i="61"/>
  <c r="J318" i="61"/>
  <c r="J319" i="61"/>
  <c r="J320" i="61"/>
  <c r="J298" i="61"/>
  <c r="J299" i="61"/>
  <c r="J300" i="61"/>
  <c r="J301" i="61"/>
  <c r="J302" i="61"/>
  <c r="J303" i="61"/>
  <c r="J304" i="61"/>
  <c r="J305" i="61"/>
  <c r="J306" i="61"/>
  <c r="J307" i="61"/>
  <c r="J308" i="61"/>
  <c r="J292" i="61"/>
  <c r="J293" i="61"/>
  <c r="J294" i="61"/>
  <c r="J284" i="61"/>
  <c r="J285" i="61"/>
  <c r="J286" i="61"/>
  <c r="J287" i="61"/>
  <c r="J288" i="61"/>
  <c r="J268" i="61"/>
  <c r="J269" i="61"/>
  <c r="J270" i="61"/>
  <c r="J271" i="61"/>
  <c r="J272" i="61"/>
  <c r="J273" i="61"/>
  <c r="J274" i="61"/>
  <c r="J275" i="61"/>
  <c r="J276" i="61"/>
  <c r="J277" i="61"/>
  <c r="J278" i="61"/>
  <c r="J279" i="61"/>
  <c r="J280" i="61"/>
  <c r="J257" i="61"/>
  <c r="J258" i="61"/>
  <c r="J259" i="61"/>
  <c r="J260" i="61"/>
  <c r="J261" i="61"/>
  <c r="J262" i="61"/>
  <c r="J263" i="61"/>
  <c r="J264" i="61"/>
  <c r="J239" i="61"/>
  <c r="J240" i="61"/>
  <c r="J241" i="61"/>
  <c r="J242" i="61"/>
  <c r="J244" i="61"/>
  <c r="J245" i="61"/>
  <c r="J246" i="61"/>
  <c r="J247" i="61"/>
  <c r="J248" i="61"/>
  <c r="J249" i="61"/>
  <c r="J250" i="61"/>
  <c r="J251" i="61"/>
  <c r="J252" i="61"/>
  <c r="J253" i="61"/>
  <c r="J226" i="61"/>
  <c r="J227" i="61"/>
  <c r="J228" i="61"/>
  <c r="J229" i="61"/>
  <c r="J230" i="61"/>
  <c r="J231" i="61"/>
  <c r="J232" i="61"/>
  <c r="J233" i="61"/>
  <c r="J234" i="61"/>
  <c r="J235" i="61"/>
  <c r="J213" i="61"/>
  <c r="J214" i="61"/>
  <c r="J215" i="61"/>
  <c r="J216" i="61"/>
  <c r="J217" i="61"/>
  <c r="J218" i="61"/>
  <c r="J219" i="61"/>
  <c r="J220" i="61"/>
  <c r="J221" i="61"/>
  <c r="J222" i="61"/>
  <c r="J188" i="61"/>
  <c r="J189" i="61"/>
  <c r="J190" i="61"/>
  <c r="J191" i="61"/>
  <c r="J192" i="61"/>
  <c r="J193" i="61"/>
  <c r="J194" i="61"/>
  <c r="J195" i="61"/>
  <c r="J196" i="61"/>
  <c r="J197" i="61"/>
  <c r="J198" i="61"/>
  <c r="J199" i="61"/>
  <c r="J200" i="61"/>
  <c r="J201" i="61"/>
  <c r="J202" i="61"/>
  <c r="J203" i="61"/>
  <c r="J204" i="61"/>
  <c r="J205" i="61"/>
  <c r="J206" i="61"/>
  <c r="J207" i="61"/>
  <c r="J208" i="61"/>
  <c r="J209" i="61"/>
  <c r="J183" i="61"/>
  <c r="J184" i="61"/>
  <c r="J185" i="61"/>
  <c r="J186" i="61"/>
  <c r="J187" i="61"/>
  <c r="J172" i="61"/>
  <c r="J173" i="61"/>
  <c r="J174" i="61"/>
  <c r="J175" i="61"/>
  <c r="J176" i="61"/>
  <c r="J177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22" i="61"/>
  <c r="J123" i="61"/>
  <c r="J124" i="61"/>
  <c r="J125" i="61"/>
  <c r="J126" i="61"/>
  <c r="J127" i="61"/>
  <c r="J128" i="61"/>
  <c r="J129" i="61"/>
  <c r="J130" i="61"/>
  <c r="J131" i="61"/>
  <c r="J132" i="61"/>
  <c r="J133" i="61"/>
  <c r="J134" i="61"/>
  <c r="L115" i="61"/>
  <c r="J108" i="61"/>
  <c r="J109" i="61"/>
  <c r="J110" i="61"/>
  <c r="J111" i="61"/>
  <c r="J112" i="61"/>
  <c r="J113" i="61"/>
  <c r="J114" i="61"/>
  <c r="J115" i="61"/>
  <c r="J116" i="61"/>
  <c r="J117" i="61"/>
  <c r="J118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3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86" i="61"/>
  <c r="M87" i="61"/>
  <c r="M88" i="61"/>
  <c r="M89" i="61"/>
  <c r="M90" i="61"/>
  <c r="M91" i="61"/>
  <c r="M92" i="61"/>
  <c r="M93" i="61"/>
  <c r="M94" i="61"/>
  <c r="M95" i="61"/>
  <c r="M96" i="61"/>
  <c r="M97" i="61"/>
  <c r="M98" i="61"/>
  <c r="M99" i="61"/>
  <c r="M100" i="61"/>
  <c r="M101" i="61"/>
  <c r="M102" i="61"/>
  <c r="M103" i="61"/>
  <c r="M104" i="61"/>
  <c r="M108" i="61"/>
  <c r="M109" i="61"/>
  <c r="M110" i="61"/>
  <c r="M111" i="61"/>
  <c r="M112" i="61"/>
  <c r="M113" i="61"/>
  <c r="M114" i="61"/>
  <c r="M115" i="61"/>
  <c r="M116" i="61"/>
  <c r="M117" i="61"/>
  <c r="M118" i="61"/>
  <c r="M122" i="61"/>
  <c r="M123" i="61"/>
  <c r="M124" i="61"/>
  <c r="M125" i="61"/>
  <c r="M126" i="61"/>
  <c r="M127" i="61"/>
  <c r="M128" i="61"/>
  <c r="M129" i="61"/>
  <c r="M130" i="61"/>
  <c r="M131" i="61"/>
  <c r="M132" i="61"/>
  <c r="M133" i="61"/>
  <c r="M134" i="61"/>
  <c r="M138" i="61"/>
  <c r="M139" i="61"/>
  <c r="M140" i="61"/>
  <c r="M141" i="61"/>
  <c r="M142" i="61"/>
  <c r="M143" i="61"/>
  <c r="M144" i="61"/>
  <c r="M145" i="61"/>
  <c r="M146" i="61"/>
  <c r="M147" i="61"/>
  <c r="M148" i="61"/>
  <c r="M149" i="61"/>
  <c r="M150" i="61"/>
  <c r="M151" i="61"/>
  <c r="M152" i="61"/>
  <c r="M153" i="61"/>
  <c r="M157" i="61"/>
  <c r="M158" i="61"/>
  <c r="M159" i="61"/>
  <c r="M160" i="61"/>
  <c r="M161" i="61"/>
  <c r="M162" i="61"/>
  <c r="M163" i="61"/>
  <c r="M164" i="61"/>
  <c r="M165" i="61"/>
  <c r="M166" i="61"/>
  <c r="M167" i="61"/>
  <c r="M168" i="61"/>
  <c r="M172" i="61"/>
  <c r="M173" i="61"/>
  <c r="M174" i="61"/>
  <c r="M175" i="61"/>
  <c r="M176" i="61"/>
  <c r="M177" i="61"/>
  <c r="L86" i="61"/>
  <c r="L87" i="61"/>
  <c r="L88" i="61"/>
  <c r="L89" i="61"/>
  <c r="L90" i="61"/>
  <c r="L91" i="61"/>
  <c r="L92" i="61"/>
  <c r="L93" i="61"/>
  <c r="L94" i="61"/>
  <c r="L95" i="61"/>
  <c r="L96" i="61"/>
  <c r="L97" i="61"/>
  <c r="L98" i="61"/>
  <c r="L99" i="61"/>
  <c r="L100" i="61"/>
  <c r="L101" i="61"/>
  <c r="L102" i="61"/>
  <c r="L103" i="61"/>
  <c r="L104" i="61"/>
  <c r="L108" i="61"/>
  <c r="L109" i="61"/>
  <c r="L110" i="61"/>
  <c r="L111" i="61"/>
  <c r="L112" i="61"/>
  <c r="L113" i="61"/>
  <c r="L114" i="61"/>
  <c r="L116" i="61"/>
  <c r="L117" i="61"/>
  <c r="L118" i="61"/>
  <c r="L122" i="61"/>
  <c r="L123" i="61"/>
  <c r="L124" i="61"/>
  <c r="L125" i="61"/>
  <c r="L126" i="61"/>
  <c r="L127" i="61"/>
  <c r="L128" i="61"/>
  <c r="L129" i="61"/>
  <c r="L130" i="61"/>
  <c r="L131" i="61"/>
  <c r="L132" i="61"/>
  <c r="L133" i="61"/>
  <c r="L134" i="61"/>
  <c r="L138" i="61"/>
  <c r="L139" i="61"/>
  <c r="L140" i="61"/>
  <c r="L141" i="61"/>
  <c r="L142" i="61"/>
  <c r="L143" i="61"/>
  <c r="L144" i="61"/>
  <c r="L145" i="61"/>
  <c r="L146" i="61"/>
  <c r="L147" i="61"/>
  <c r="L148" i="61"/>
  <c r="L149" i="61"/>
  <c r="L150" i="61"/>
  <c r="L151" i="61"/>
  <c r="L152" i="61"/>
  <c r="L153" i="61"/>
  <c r="L157" i="61"/>
  <c r="L158" i="61"/>
  <c r="L159" i="61"/>
  <c r="L160" i="61"/>
  <c r="L161" i="61"/>
  <c r="L162" i="61"/>
  <c r="L163" i="61"/>
  <c r="L164" i="61"/>
  <c r="L165" i="61"/>
  <c r="L166" i="61"/>
  <c r="L167" i="61"/>
  <c r="L168" i="61"/>
  <c r="L172" i="61"/>
  <c r="L173" i="61"/>
  <c r="L174" i="61"/>
  <c r="L175" i="61"/>
  <c r="L176" i="61"/>
  <c r="L177" i="61"/>
  <c r="K143" i="61"/>
  <c r="K90" i="61"/>
  <c r="K98" i="61"/>
  <c r="K108" i="61"/>
  <c r="K116" i="61"/>
  <c r="K126" i="61"/>
  <c r="K134" i="61"/>
  <c r="K144" i="61"/>
  <c r="K152" i="61"/>
  <c r="K162" i="61"/>
  <c r="K172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K13" i="61"/>
  <c r="K14" i="61"/>
  <c r="K23" i="61"/>
  <c r="K24" i="61"/>
  <c r="K31" i="61"/>
  <c r="K32" i="61"/>
  <c r="K41" i="61"/>
  <c r="K42" i="61"/>
  <c r="K51" i="61"/>
  <c r="K63" i="61"/>
  <c r="K64" i="61"/>
  <c r="K12" i="61"/>
  <c r="K30" i="61"/>
  <c r="K40" i="61"/>
  <c r="K50" i="61"/>
  <c r="K7" i="61"/>
  <c r="K8" i="61"/>
  <c r="K9" i="61"/>
  <c r="K10" i="61"/>
  <c r="K11" i="61"/>
  <c r="K15" i="61"/>
  <c r="K17" i="61"/>
  <c r="K18" i="61"/>
  <c r="K19" i="61"/>
  <c r="K25" i="61"/>
  <c r="K26" i="61"/>
  <c r="K27" i="61"/>
  <c r="K28" i="61"/>
  <c r="K29" i="61"/>
  <c r="K33" i="61"/>
  <c r="K37" i="61"/>
  <c r="K38" i="61"/>
  <c r="K39" i="61"/>
  <c r="K43" i="61"/>
  <c r="K44" i="61"/>
  <c r="K45" i="61"/>
  <c r="K46" i="61"/>
  <c r="K55" i="61"/>
  <c r="K56" i="61"/>
  <c r="K57" i="61"/>
  <c r="AM29" i="19" l="1"/>
  <c r="AM5" i="19"/>
  <c r="AM63" i="19"/>
  <c r="AM54" i="19"/>
  <c r="AM22" i="19"/>
  <c r="AM6" i="19"/>
  <c r="AM66" i="19"/>
  <c r="AM57" i="19"/>
  <c r="AM49" i="19"/>
  <c r="AM41" i="19"/>
  <c r="AM33" i="19"/>
  <c r="AM25" i="19"/>
  <c r="AM17" i="19"/>
  <c r="AM9" i="19"/>
  <c r="AM32" i="19"/>
  <c r="AM24" i="19"/>
  <c r="AM8" i="19"/>
  <c r="AM69" i="19"/>
  <c r="AM61" i="19"/>
  <c r="AM36" i="19"/>
  <c r="AM20" i="19"/>
  <c r="AM12" i="19"/>
  <c r="AM64" i="19"/>
  <c r="AM47" i="19"/>
  <c r="AM7" i="19"/>
  <c r="AM31" i="19"/>
  <c r="K109" i="61"/>
  <c r="K174" i="61"/>
  <c r="K164" i="61"/>
  <c r="K146" i="61"/>
  <c r="K138" i="61"/>
  <c r="K128" i="61"/>
  <c r="K118" i="61"/>
  <c r="K110" i="61"/>
  <c r="K100" i="61"/>
  <c r="K92" i="61"/>
  <c r="K173" i="61"/>
  <c r="K163" i="61"/>
  <c r="K153" i="61"/>
  <c r="K145" i="61"/>
  <c r="K127" i="61"/>
  <c r="K117" i="61"/>
  <c r="K99" i="61"/>
  <c r="K91" i="61"/>
  <c r="K175" i="61"/>
  <c r="K165" i="61"/>
  <c r="K157" i="61"/>
  <c r="K147" i="61"/>
  <c r="K139" i="61"/>
  <c r="K129" i="61"/>
  <c r="K111" i="61"/>
  <c r="K101" i="61"/>
  <c r="K93" i="61"/>
  <c r="K161" i="61"/>
  <c r="K151" i="61"/>
  <c r="K133" i="61"/>
  <c r="K125" i="61"/>
  <c r="K115" i="61"/>
  <c r="K97" i="61"/>
  <c r="K89" i="61"/>
  <c r="K176" i="61"/>
  <c r="K166" i="61"/>
  <c r="K158" i="61"/>
  <c r="K148" i="61"/>
  <c r="K140" i="61"/>
  <c r="K130" i="61"/>
  <c r="K122" i="61"/>
  <c r="K112" i="61"/>
  <c r="K102" i="61"/>
  <c r="K94" i="61"/>
  <c r="K86" i="61"/>
  <c r="K168" i="61"/>
  <c r="K160" i="61"/>
  <c r="K150" i="61"/>
  <c r="K142" i="61"/>
  <c r="K132" i="61"/>
  <c r="K124" i="61"/>
  <c r="K114" i="61"/>
  <c r="K104" i="61"/>
  <c r="K96" i="61"/>
  <c r="K88" i="61"/>
  <c r="L23" i="61"/>
  <c r="AM56" i="19"/>
  <c r="AM55" i="19"/>
  <c r="AM48" i="19"/>
  <c r="AM16" i="19"/>
  <c r="AM23" i="19"/>
  <c r="AM15" i="19"/>
  <c r="L31" i="61"/>
  <c r="L41" i="61"/>
  <c r="L30" i="61"/>
  <c r="AM68" i="19"/>
  <c r="AM60" i="19"/>
  <c r="AM51" i="19"/>
  <c r="AM43" i="19"/>
  <c r="AM19" i="19"/>
  <c r="AM11" i="19"/>
  <c r="AM39" i="19"/>
  <c r="L27" i="61"/>
  <c r="AM40" i="19"/>
  <c r="AM67" i="19"/>
  <c r="AM58" i="19"/>
  <c r="AM50" i="19"/>
  <c r="AM42" i="19"/>
  <c r="AM34" i="19"/>
  <c r="AM26" i="19"/>
  <c r="AM18" i="19"/>
  <c r="AM10" i="19"/>
  <c r="AM65" i="19"/>
  <c r="L24" i="61"/>
  <c r="K177" i="61"/>
  <c r="K167" i="61"/>
  <c r="K159" i="61"/>
  <c r="K149" i="61"/>
  <c r="K141" i="61"/>
  <c r="K131" i="61"/>
  <c r="K123" i="61"/>
  <c r="K113" i="61"/>
  <c r="K103" i="61"/>
  <c r="K95" i="61"/>
  <c r="K87" i="61"/>
  <c r="L7" i="61"/>
  <c r="AM71" i="19"/>
  <c r="AM46" i="19"/>
  <c r="AM38" i="19"/>
  <c r="AM30" i="19"/>
  <c r="AM14" i="19"/>
  <c r="L14" i="61"/>
  <c r="AM70" i="19"/>
  <c r="AM62" i="19"/>
  <c r="AM53" i="19"/>
  <c r="AM45" i="19"/>
  <c r="AM37" i="19"/>
  <c r="AM21" i="19"/>
  <c r="AM13" i="19"/>
  <c r="L13" i="61"/>
  <c r="M18" i="61"/>
  <c r="L64" i="61"/>
  <c r="L8" i="61"/>
  <c r="L15" i="61"/>
  <c r="AM52" i="19"/>
  <c r="AM44" i="19"/>
  <c r="AM28" i="19"/>
  <c r="L51" i="61"/>
  <c r="L63" i="61"/>
  <c r="AM27" i="19"/>
  <c r="AM35" i="19"/>
  <c r="M894" i="61"/>
  <c r="M895" i="61"/>
  <c r="M896" i="61"/>
  <c r="M897" i="61"/>
  <c r="M898" i="61"/>
  <c r="M899" i="61"/>
  <c r="M900" i="61"/>
  <c r="M901" i="61"/>
  <c r="M902" i="61"/>
  <c r="M903" i="61"/>
  <c r="M904" i="61"/>
  <c r="M905" i="61"/>
  <c r="M906" i="61"/>
  <c r="M907" i="61"/>
  <c r="M908" i="61"/>
  <c r="M909" i="61"/>
  <c r="M910" i="61"/>
  <c r="M911" i="61"/>
  <c r="M912" i="61"/>
  <c r="M913" i="61"/>
  <c r="M914" i="61"/>
  <c r="M915" i="61"/>
  <c r="M916" i="61"/>
  <c r="M917" i="61"/>
  <c r="M921" i="61"/>
  <c r="M922" i="61"/>
  <c r="M923" i="61"/>
  <c r="M924" i="61"/>
  <c r="M925" i="61"/>
  <c r="M926" i="61"/>
  <c r="M927" i="61"/>
  <c r="M928" i="61"/>
  <c r="M932" i="61"/>
  <c r="M933" i="61"/>
  <c r="M934" i="61"/>
  <c r="M935" i="61"/>
  <c r="M936" i="61"/>
  <c r="M937" i="61"/>
  <c r="M938" i="61"/>
  <c r="M939" i="61"/>
  <c r="M940" i="61"/>
  <c r="M941" i="61"/>
  <c r="M942" i="61"/>
  <c r="M943" i="61"/>
  <c r="M944" i="61"/>
  <c r="M945" i="61"/>
  <c r="M946" i="61"/>
  <c r="M947" i="61"/>
  <c r="M951" i="61"/>
  <c r="M952" i="61"/>
  <c r="M953" i="61"/>
  <c r="M954" i="61"/>
  <c r="M955" i="61"/>
  <c r="M956" i="61"/>
  <c r="M957" i="61"/>
  <c r="M958" i="61"/>
  <c r="M962" i="61"/>
  <c r="M963" i="61"/>
  <c r="M964" i="61"/>
  <c r="M965" i="61"/>
  <c r="M966" i="61"/>
  <c r="M967" i="61"/>
  <c r="M968" i="61"/>
  <c r="M969" i="61"/>
  <c r="M970" i="61"/>
  <c r="M971" i="61"/>
  <c r="M972" i="61"/>
  <c r="M973" i="61"/>
  <c r="M974" i="61"/>
  <c r="M975" i="61"/>
  <c r="M979" i="61"/>
  <c r="M980" i="61"/>
  <c r="M981" i="61"/>
  <c r="M982" i="61"/>
  <c r="M983" i="61"/>
  <c r="M984" i="61"/>
  <c r="M985" i="61"/>
  <c r="M986" i="61"/>
  <c r="M987" i="61"/>
  <c r="M991" i="61"/>
  <c r="M992" i="61"/>
  <c r="M993" i="61"/>
  <c r="M994" i="61"/>
  <c r="M995" i="61"/>
  <c r="M996" i="61"/>
  <c r="M997" i="61"/>
  <c r="M998" i="61"/>
  <c r="M999" i="61"/>
  <c r="M1000" i="61"/>
  <c r="M1001" i="61"/>
  <c r="M1002" i="61"/>
  <c r="M1003" i="61"/>
  <c r="M1004" i="61"/>
  <c r="M1005" i="61"/>
  <c r="M1006" i="61"/>
  <c r="M1007" i="61"/>
  <c r="M1008" i="61"/>
  <c r="M1012" i="61"/>
  <c r="M1013" i="61"/>
  <c r="M1014" i="61"/>
  <c r="M1015" i="61"/>
  <c r="M1016" i="61"/>
  <c r="M1017" i="61"/>
  <c r="M1018" i="61"/>
  <c r="M1019" i="61"/>
  <c r="M1020" i="61"/>
  <c r="M1021" i="61"/>
  <c r="M1022" i="61"/>
  <c r="M1023" i="61"/>
  <c r="M1024" i="61"/>
  <c r="M1025" i="61"/>
  <c r="M1026" i="61"/>
  <c r="M1027" i="61"/>
  <c r="M1028" i="61"/>
  <c r="M1032" i="61"/>
  <c r="M1033" i="61"/>
  <c r="M1034" i="61"/>
  <c r="M1035" i="61"/>
  <c r="M1036" i="61"/>
  <c r="M1037" i="61"/>
  <c r="M1038" i="61"/>
  <c r="M1039" i="61"/>
  <c r="M1043" i="61"/>
  <c r="M1044" i="61"/>
  <c r="M1045" i="61"/>
  <c r="M1046" i="61"/>
  <c r="M1047" i="61"/>
  <c r="M1048" i="61"/>
  <c r="M1049" i="61"/>
  <c r="M1050" i="61"/>
  <c r="M1051" i="61"/>
  <c r="M1052" i="61"/>
  <c r="M1056" i="61"/>
  <c r="M1057" i="61"/>
  <c r="M1058" i="61"/>
  <c r="M1059" i="61"/>
  <c r="M1063" i="61"/>
  <c r="M1064" i="61"/>
  <c r="M1065" i="61"/>
  <c r="L894" i="61"/>
  <c r="L895" i="61"/>
  <c r="L896" i="61"/>
  <c r="L897" i="61"/>
  <c r="L898" i="61"/>
  <c r="L899" i="61"/>
  <c r="L900" i="61"/>
  <c r="L901" i="61"/>
  <c r="L902" i="61"/>
  <c r="L903" i="61"/>
  <c r="L904" i="61"/>
  <c r="L905" i="61"/>
  <c r="L906" i="61"/>
  <c r="L907" i="61"/>
  <c r="L908" i="61"/>
  <c r="L909" i="61"/>
  <c r="L910" i="61"/>
  <c r="L911" i="61"/>
  <c r="L912" i="61"/>
  <c r="L913" i="61"/>
  <c r="L914" i="61"/>
  <c r="L915" i="61"/>
  <c r="L916" i="61"/>
  <c r="L917" i="61"/>
  <c r="L921" i="61"/>
  <c r="L922" i="61"/>
  <c r="L923" i="61"/>
  <c r="L924" i="61"/>
  <c r="L925" i="61"/>
  <c r="L926" i="61"/>
  <c r="L927" i="61"/>
  <c r="L928" i="61"/>
  <c r="L932" i="61"/>
  <c r="L933" i="61"/>
  <c r="L934" i="61"/>
  <c r="L935" i="61"/>
  <c r="L936" i="61"/>
  <c r="L937" i="61"/>
  <c r="L938" i="61"/>
  <c r="L939" i="61"/>
  <c r="L940" i="61"/>
  <c r="L941" i="61"/>
  <c r="L942" i="61"/>
  <c r="L943" i="61"/>
  <c r="L944" i="61"/>
  <c r="L945" i="61"/>
  <c r="L946" i="61"/>
  <c r="L947" i="61"/>
  <c r="L951" i="61"/>
  <c r="L952" i="61"/>
  <c r="L953" i="61"/>
  <c r="L954" i="61"/>
  <c r="L955" i="61"/>
  <c r="L956" i="61"/>
  <c r="L957" i="61"/>
  <c r="L958" i="61"/>
  <c r="L962" i="61"/>
  <c r="L963" i="61"/>
  <c r="L964" i="61"/>
  <c r="L965" i="61"/>
  <c r="L966" i="61"/>
  <c r="L967" i="61"/>
  <c r="L968" i="61"/>
  <c r="L969" i="61"/>
  <c r="L970" i="61"/>
  <c r="L971" i="61"/>
  <c r="L972" i="61"/>
  <c r="L973" i="61"/>
  <c r="L974" i="61"/>
  <c r="L975" i="61"/>
  <c r="L979" i="61"/>
  <c r="L980" i="61"/>
  <c r="L981" i="61"/>
  <c r="L982" i="61"/>
  <c r="L983" i="61"/>
  <c r="L984" i="61"/>
  <c r="L985" i="61"/>
  <c r="L986" i="61"/>
  <c r="L987" i="61"/>
  <c r="L991" i="61"/>
  <c r="L992" i="61"/>
  <c r="L993" i="61"/>
  <c r="L994" i="61"/>
  <c r="L995" i="61"/>
  <c r="L996" i="61"/>
  <c r="L997" i="61"/>
  <c r="L998" i="61"/>
  <c r="L999" i="61"/>
  <c r="L1000" i="61"/>
  <c r="L1001" i="61"/>
  <c r="L1002" i="61"/>
  <c r="L1003" i="61"/>
  <c r="L1004" i="61"/>
  <c r="L1005" i="61"/>
  <c r="L1006" i="61"/>
  <c r="L1007" i="61"/>
  <c r="L1008" i="61"/>
  <c r="AO108" i="30"/>
  <c r="L1012" i="61"/>
  <c r="L1013" i="61"/>
  <c r="L1014" i="61"/>
  <c r="L1015" i="61"/>
  <c r="L1016" i="61"/>
  <c r="L1017" i="61"/>
  <c r="L1018" i="61"/>
  <c r="L1019" i="61"/>
  <c r="L1020" i="61"/>
  <c r="L1021" i="61"/>
  <c r="L1022" i="61"/>
  <c r="L1023" i="61"/>
  <c r="L1024" i="61"/>
  <c r="L1025" i="61"/>
  <c r="L1026" i="61"/>
  <c r="L1027" i="61"/>
  <c r="L1028" i="61"/>
  <c r="L1032" i="61"/>
  <c r="L1033" i="61"/>
  <c r="L1034" i="61"/>
  <c r="L1035" i="61"/>
  <c r="L1036" i="61"/>
  <c r="L1037" i="61"/>
  <c r="L1038" i="61"/>
  <c r="L1039" i="61"/>
  <c r="L1043" i="61"/>
  <c r="L1044" i="61"/>
  <c r="L1045" i="61"/>
  <c r="L1046" i="61"/>
  <c r="L1047" i="61"/>
  <c r="L1048" i="61"/>
  <c r="L1049" i="61"/>
  <c r="L1050" i="61"/>
  <c r="L1051" i="61"/>
  <c r="L1052" i="61"/>
  <c r="L1056" i="61"/>
  <c r="L1057" i="61"/>
  <c r="L1058" i="61"/>
  <c r="L1059" i="61"/>
  <c r="L1063" i="61"/>
  <c r="L1064" i="61"/>
  <c r="L1065" i="61"/>
  <c r="K913" i="61"/>
  <c r="K970" i="61"/>
  <c r="K1006" i="61"/>
  <c r="K1024" i="61"/>
  <c r="K1044" i="61"/>
  <c r="K1064" i="61"/>
  <c r="M688" i="61"/>
  <c r="M689" i="61"/>
  <c r="M690" i="61"/>
  <c r="M691" i="61"/>
  <c r="M692" i="61"/>
  <c r="M693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0" i="61"/>
  <c r="M714" i="61"/>
  <c r="M715" i="61"/>
  <c r="M716" i="61"/>
  <c r="M717" i="61"/>
  <c r="M718" i="61"/>
  <c r="M722" i="61"/>
  <c r="M723" i="61"/>
  <c r="M724" i="61"/>
  <c r="M725" i="61"/>
  <c r="M729" i="61"/>
  <c r="M730" i="61"/>
  <c r="M731" i="61"/>
  <c r="M732" i="61"/>
  <c r="M733" i="61"/>
  <c r="M734" i="61"/>
  <c r="M735" i="61"/>
  <c r="M736" i="61"/>
  <c r="M737" i="61"/>
  <c r="M738" i="61"/>
  <c r="M739" i="61"/>
  <c r="M740" i="61"/>
  <c r="M741" i="61"/>
  <c r="M745" i="61"/>
  <c r="M746" i="61"/>
  <c r="M747" i="61"/>
  <c r="M748" i="61"/>
  <c r="M749" i="61"/>
  <c r="M750" i="61"/>
  <c r="M754" i="61"/>
  <c r="M755" i="61"/>
  <c r="M756" i="61"/>
  <c r="M757" i="61"/>
  <c r="M758" i="61"/>
  <c r="M759" i="61"/>
  <c r="M760" i="61"/>
  <c r="M761" i="61"/>
  <c r="M765" i="61"/>
  <c r="M766" i="61"/>
  <c r="M767" i="61"/>
  <c r="M771" i="61"/>
  <c r="M772" i="61"/>
  <c r="M773" i="61"/>
  <c r="M774" i="61"/>
  <c r="M775" i="61"/>
  <c r="M776" i="61"/>
  <c r="M777" i="61"/>
  <c r="M778" i="61"/>
  <c r="M779" i="61"/>
  <c r="M780" i="61"/>
  <c r="M781" i="61"/>
  <c r="M782" i="61"/>
  <c r="M783" i="61"/>
  <c r="M784" i="61"/>
  <c r="M785" i="61"/>
  <c r="M786" i="61"/>
  <c r="M787" i="61"/>
  <c r="M791" i="61"/>
  <c r="M792" i="61"/>
  <c r="M793" i="61"/>
  <c r="M794" i="61"/>
  <c r="M795" i="61"/>
  <c r="M799" i="61"/>
  <c r="M800" i="61"/>
  <c r="M801" i="61"/>
  <c r="M802" i="61"/>
  <c r="M803" i="61"/>
  <c r="M804" i="61"/>
  <c r="M805" i="61"/>
  <c r="M806" i="61"/>
  <c r="M807" i="61"/>
  <c r="M811" i="61"/>
  <c r="M812" i="61"/>
  <c r="M813" i="61"/>
  <c r="M814" i="61"/>
  <c r="M815" i="61"/>
  <c r="M816" i="61"/>
  <c r="M817" i="61"/>
  <c r="M818" i="61"/>
  <c r="M819" i="61"/>
  <c r="M820" i="61"/>
  <c r="M824" i="61"/>
  <c r="M825" i="61"/>
  <c r="M826" i="61"/>
  <c r="M827" i="61"/>
  <c r="M828" i="61"/>
  <c r="M829" i="61"/>
  <c r="M830" i="61"/>
  <c r="M831" i="61"/>
  <c r="M832" i="61"/>
  <c r="M833" i="61"/>
  <c r="M834" i="61"/>
  <c r="M835" i="61"/>
  <c r="M836" i="61"/>
  <c r="M837" i="61"/>
  <c r="M838" i="61"/>
  <c r="M839" i="61"/>
  <c r="M840" i="61"/>
  <c r="M841" i="61"/>
  <c r="M842" i="61"/>
  <c r="M846" i="61"/>
  <c r="M847" i="61"/>
  <c r="M848" i="61"/>
  <c r="M852" i="61"/>
  <c r="M853" i="61"/>
  <c r="M854" i="61"/>
  <c r="M858" i="61"/>
  <c r="M859" i="61"/>
  <c r="M860" i="61"/>
  <c r="M861" i="61"/>
  <c r="M865" i="61"/>
  <c r="M866" i="61"/>
  <c r="M867" i="61"/>
  <c r="M868" i="61"/>
  <c r="M869" i="61"/>
  <c r="M873" i="61"/>
  <c r="M874" i="61"/>
  <c r="M875" i="61"/>
  <c r="M876" i="61"/>
  <c r="M877" i="61"/>
  <c r="M878" i="61"/>
  <c r="M882" i="61"/>
  <c r="M883" i="61"/>
  <c r="M884" i="61"/>
  <c r="M885" i="61"/>
  <c r="M886" i="61"/>
  <c r="M887" i="61"/>
  <c r="M888" i="61"/>
  <c r="AL7" i="32"/>
  <c r="AL8" i="32"/>
  <c r="AL9" i="32"/>
  <c r="AL10" i="32"/>
  <c r="AL15" i="32"/>
  <c r="AL16" i="32"/>
  <c r="AL17" i="32"/>
  <c r="AL18" i="32"/>
  <c r="L688" i="61"/>
  <c r="L689" i="61"/>
  <c r="L690" i="61"/>
  <c r="L691" i="61"/>
  <c r="L692" i="61"/>
  <c r="L693" i="61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0" i="61"/>
  <c r="L714" i="61"/>
  <c r="L715" i="61"/>
  <c r="L716" i="61"/>
  <c r="L717" i="61"/>
  <c r="L718" i="61"/>
  <c r="L722" i="61"/>
  <c r="L723" i="61"/>
  <c r="L724" i="61"/>
  <c r="L725" i="61"/>
  <c r="AL57" i="32"/>
  <c r="L729" i="61"/>
  <c r="L730" i="61"/>
  <c r="L731" i="61"/>
  <c r="L732" i="61"/>
  <c r="L733" i="61"/>
  <c r="L734" i="61"/>
  <c r="L735" i="61"/>
  <c r="L736" i="61"/>
  <c r="L737" i="61"/>
  <c r="L738" i="61"/>
  <c r="L739" i="61"/>
  <c r="L740" i="61"/>
  <c r="L741" i="61"/>
  <c r="AL71" i="32"/>
  <c r="L745" i="61"/>
  <c r="L746" i="61"/>
  <c r="L747" i="61"/>
  <c r="L748" i="61"/>
  <c r="L749" i="61"/>
  <c r="L750" i="61"/>
  <c r="L754" i="61"/>
  <c r="L755" i="61"/>
  <c r="L756" i="61"/>
  <c r="L757" i="61"/>
  <c r="L758" i="61"/>
  <c r="L759" i="61"/>
  <c r="L760" i="61"/>
  <c r="L761" i="61"/>
  <c r="AL87" i="32"/>
  <c r="L765" i="61"/>
  <c r="L766" i="61"/>
  <c r="L767" i="61"/>
  <c r="L771" i="61"/>
  <c r="L772" i="61"/>
  <c r="L773" i="61"/>
  <c r="L774" i="61"/>
  <c r="L775" i="61"/>
  <c r="L776" i="61"/>
  <c r="L777" i="61"/>
  <c r="L778" i="61"/>
  <c r="L779" i="61"/>
  <c r="L780" i="61"/>
  <c r="L781" i="61"/>
  <c r="L782" i="61"/>
  <c r="L783" i="61"/>
  <c r="L784" i="61"/>
  <c r="L785" i="61"/>
  <c r="L786" i="61"/>
  <c r="L787" i="61"/>
  <c r="L791" i="61"/>
  <c r="L792" i="61"/>
  <c r="L793" i="61"/>
  <c r="L794" i="61"/>
  <c r="L795" i="61"/>
  <c r="L799" i="61"/>
  <c r="L800" i="61"/>
  <c r="L801" i="61"/>
  <c r="L802" i="61"/>
  <c r="L803" i="61"/>
  <c r="L804" i="61"/>
  <c r="L805" i="61"/>
  <c r="L806" i="61"/>
  <c r="L807" i="61"/>
  <c r="L811" i="61"/>
  <c r="L812" i="61"/>
  <c r="L813" i="61"/>
  <c r="L814" i="61"/>
  <c r="L815" i="61"/>
  <c r="L816" i="61"/>
  <c r="L817" i="61"/>
  <c r="L818" i="61"/>
  <c r="L819" i="61"/>
  <c r="L820" i="61"/>
  <c r="AL136" i="32"/>
  <c r="L824" i="61"/>
  <c r="L825" i="61"/>
  <c r="L826" i="61"/>
  <c r="L827" i="61"/>
  <c r="L828" i="61"/>
  <c r="L829" i="61"/>
  <c r="L830" i="61"/>
  <c r="L831" i="61"/>
  <c r="L832" i="61"/>
  <c r="L833" i="61"/>
  <c r="L834" i="61"/>
  <c r="L835" i="61"/>
  <c r="L836" i="61"/>
  <c r="L837" i="61"/>
  <c r="L838" i="61"/>
  <c r="L839" i="61"/>
  <c r="L840" i="61"/>
  <c r="L841" i="61"/>
  <c r="L842" i="61"/>
  <c r="L846" i="61"/>
  <c r="L847" i="61"/>
  <c r="L848" i="61"/>
  <c r="AL160" i="32"/>
  <c r="L852" i="61"/>
  <c r="L853" i="61"/>
  <c r="L854" i="61"/>
  <c r="L858" i="61"/>
  <c r="L859" i="61"/>
  <c r="L860" i="61"/>
  <c r="L861" i="61"/>
  <c r="AL169" i="32"/>
  <c r="L865" i="61"/>
  <c r="L866" i="61"/>
  <c r="L867" i="61"/>
  <c r="L868" i="61"/>
  <c r="L869" i="61"/>
  <c r="AL175" i="32"/>
  <c r="L873" i="61"/>
  <c r="L874" i="61"/>
  <c r="L875" i="61"/>
  <c r="L876" i="61"/>
  <c r="L877" i="61"/>
  <c r="L878" i="61"/>
  <c r="L882" i="61"/>
  <c r="L883" i="61"/>
  <c r="L884" i="61"/>
  <c r="L885" i="61"/>
  <c r="L886" i="61"/>
  <c r="L887" i="61"/>
  <c r="L888" i="61"/>
  <c r="K702" i="61"/>
  <c r="K740" i="61"/>
  <c r="K878" i="61"/>
  <c r="K888" i="61"/>
  <c r="K835" i="61"/>
  <c r="K688" i="61"/>
  <c r="K689" i="61"/>
  <c r="K694" i="61"/>
  <c r="K695" i="61"/>
  <c r="K696" i="61"/>
  <c r="K697" i="61"/>
  <c r="K703" i="61"/>
  <c r="K704" i="61"/>
  <c r="K705" i="61"/>
  <c r="K710" i="61"/>
  <c r="K714" i="61"/>
  <c r="K715" i="61"/>
  <c r="K722" i="61"/>
  <c r="K723" i="61"/>
  <c r="K724" i="61"/>
  <c r="K725" i="61"/>
  <c r="K732" i="61"/>
  <c r="K733" i="61"/>
  <c r="K734" i="61"/>
  <c r="K735" i="61"/>
  <c r="K741" i="61"/>
  <c r="K745" i="61"/>
  <c r="K750" i="61"/>
  <c r="K754" i="61"/>
  <c r="K755" i="61"/>
  <c r="K760" i="61"/>
  <c r="K761" i="61"/>
  <c r="K765" i="61"/>
  <c r="K772" i="61"/>
  <c r="K773" i="61"/>
  <c r="K774" i="61"/>
  <c r="K775" i="61"/>
  <c r="K780" i="61"/>
  <c r="K781" i="61"/>
  <c r="K782" i="61"/>
  <c r="K783" i="61"/>
  <c r="K791" i="61"/>
  <c r="K792" i="61"/>
  <c r="K793" i="61"/>
  <c r="K800" i="61"/>
  <c r="K801" i="61"/>
  <c r="K802" i="61"/>
  <c r="K803" i="61"/>
  <c r="K811" i="61"/>
  <c r="K812" i="61"/>
  <c r="K813" i="61"/>
  <c r="K818" i="61"/>
  <c r="K819" i="61"/>
  <c r="K820" i="61"/>
  <c r="K828" i="61"/>
  <c r="K829" i="61"/>
  <c r="K830" i="61"/>
  <c r="K831" i="61"/>
  <c r="K836" i="61"/>
  <c r="K837" i="61"/>
  <c r="K838" i="61"/>
  <c r="K839" i="61"/>
  <c r="K846" i="61"/>
  <c r="K847" i="61"/>
  <c r="K848" i="61"/>
  <c r="K858" i="61"/>
  <c r="K859" i="61"/>
  <c r="K860" i="61"/>
  <c r="K861" i="61"/>
  <c r="K868" i="61"/>
  <c r="K869" i="61"/>
  <c r="K873" i="61"/>
  <c r="K882" i="61"/>
  <c r="K88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09" i="61"/>
  <c r="M613" i="61"/>
  <c r="M614" i="61"/>
  <c r="M615" i="61"/>
  <c r="M616" i="61"/>
  <c r="M617" i="61"/>
  <c r="M618" i="61"/>
  <c r="M619" i="61"/>
  <c r="M620" i="61"/>
  <c r="M621" i="61"/>
  <c r="M625" i="61"/>
  <c r="M626" i="61"/>
  <c r="M627" i="61"/>
  <c r="M628" i="61"/>
  <c r="M629" i="61"/>
  <c r="M630" i="61"/>
  <c r="M631" i="61"/>
  <c r="M632" i="61"/>
  <c r="M633" i="61"/>
  <c r="M634" i="61"/>
  <c r="M635" i="61"/>
  <c r="M636" i="61"/>
  <c r="M637" i="61"/>
  <c r="M638" i="61"/>
  <c r="M642" i="61"/>
  <c r="M643" i="61"/>
  <c r="M644" i="61"/>
  <c r="M645" i="61"/>
  <c r="M646" i="61"/>
  <c r="M650" i="61"/>
  <c r="M651" i="61"/>
  <c r="M652" i="61"/>
  <c r="M653" i="61"/>
  <c r="M657" i="61"/>
  <c r="M658" i="61"/>
  <c r="M662" i="61"/>
  <c r="M663" i="61"/>
  <c r="M664" i="61"/>
  <c r="M665" i="61"/>
  <c r="M666" i="61"/>
  <c r="M667" i="61"/>
  <c r="M671" i="61"/>
  <c r="M672" i="61"/>
  <c r="M673" i="61"/>
  <c r="M674" i="61"/>
  <c r="M675" i="61"/>
  <c r="M679" i="61"/>
  <c r="M680" i="61"/>
  <c r="M681" i="61"/>
  <c r="M682" i="61"/>
  <c r="AJ5" i="34"/>
  <c r="AJ7" i="34"/>
  <c r="AJ11" i="34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09" i="61"/>
  <c r="AJ29" i="34"/>
  <c r="L613" i="61"/>
  <c r="L614" i="61"/>
  <c r="L615" i="61"/>
  <c r="L616" i="61"/>
  <c r="L617" i="61"/>
  <c r="L618" i="61"/>
  <c r="L619" i="61"/>
  <c r="L620" i="61"/>
  <c r="L621" i="61"/>
  <c r="AJ39" i="34"/>
  <c r="L625" i="61"/>
  <c r="L626" i="61"/>
  <c r="L627" i="61"/>
  <c r="L628" i="61"/>
  <c r="L629" i="61"/>
  <c r="L630" i="61"/>
  <c r="L631" i="61"/>
  <c r="L632" i="61"/>
  <c r="L633" i="61"/>
  <c r="L634" i="61"/>
  <c r="L635" i="61"/>
  <c r="L636" i="61"/>
  <c r="L637" i="61"/>
  <c r="L638" i="61"/>
  <c r="AJ54" i="34"/>
  <c r="L642" i="61"/>
  <c r="L643" i="61"/>
  <c r="L644" i="61"/>
  <c r="L645" i="61"/>
  <c r="L646" i="61"/>
  <c r="AJ60" i="34"/>
  <c r="L650" i="61"/>
  <c r="L651" i="61"/>
  <c r="L652" i="61"/>
  <c r="L653" i="61"/>
  <c r="L657" i="61"/>
  <c r="L658" i="61"/>
  <c r="AJ68" i="34"/>
  <c r="L662" i="61"/>
  <c r="L663" i="61"/>
  <c r="L664" i="61"/>
  <c r="L665" i="61"/>
  <c r="L666" i="61"/>
  <c r="L667" i="61"/>
  <c r="AJ75" i="34"/>
  <c r="L671" i="61"/>
  <c r="L672" i="61"/>
  <c r="L673" i="61"/>
  <c r="L674" i="61"/>
  <c r="L675" i="61"/>
  <c r="L679" i="61"/>
  <c r="L680" i="61"/>
  <c r="L682" i="61"/>
  <c r="K629" i="61"/>
  <c r="K594" i="61"/>
  <c r="K595" i="61"/>
  <c r="K600" i="61"/>
  <c r="K601" i="61"/>
  <c r="K602" i="61"/>
  <c r="K603" i="61"/>
  <c r="K608" i="61"/>
  <c r="K609" i="61"/>
  <c r="K613" i="61"/>
  <c r="K618" i="61"/>
  <c r="K619" i="61"/>
  <c r="K620" i="61"/>
  <c r="K621" i="61"/>
  <c r="K628" i="61"/>
  <c r="K630" i="61"/>
  <c r="K631" i="61"/>
  <c r="K632" i="61"/>
  <c r="K636" i="61"/>
  <c r="K637" i="61"/>
  <c r="K638" i="61"/>
  <c r="K642" i="61"/>
  <c r="K646" i="61"/>
  <c r="K650" i="61"/>
  <c r="K651" i="61"/>
  <c r="K652" i="61"/>
  <c r="K658" i="61"/>
  <c r="K662" i="61"/>
  <c r="K663" i="61"/>
  <c r="K664" i="61"/>
  <c r="K671" i="61"/>
  <c r="K672" i="61"/>
  <c r="K673" i="61"/>
  <c r="K674" i="61"/>
  <c r="K680" i="61"/>
  <c r="K681" i="61"/>
  <c r="K682" i="61"/>
  <c r="AL49" i="39"/>
  <c r="AL113" i="39"/>
  <c r="M437" i="61"/>
  <c r="M438" i="61"/>
  <c r="M439" i="61"/>
  <c r="M440" i="61"/>
  <c r="M441" i="61"/>
  <c r="M442" i="61"/>
  <c r="M443" i="61"/>
  <c r="M444" i="61"/>
  <c r="M445" i="61"/>
  <c r="M446" i="61"/>
  <c r="M447" i="61"/>
  <c r="M448" i="61"/>
  <c r="M449" i="61"/>
  <c r="M450" i="61"/>
  <c r="M451" i="61"/>
  <c r="M452" i="61"/>
  <c r="M453" i="61"/>
  <c r="M454" i="61"/>
  <c r="M458" i="61"/>
  <c r="M459" i="61"/>
  <c r="M460" i="61"/>
  <c r="M461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81" i="61"/>
  <c r="M482" i="61"/>
  <c r="M483" i="61"/>
  <c r="M484" i="61"/>
  <c r="M485" i="61"/>
  <c r="M486" i="61"/>
  <c r="M487" i="61"/>
  <c r="M488" i="61"/>
  <c r="M489" i="61"/>
  <c r="M493" i="61"/>
  <c r="M494" i="61"/>
  <c r="M495" i="61"/>
  <c r="M496" i="61"/>
  <c r="M497" i="61"/>
  <c r="M498" i="61"/>
  <c r="M499" i="61"/>
  <c r="M500" i="61"/>
  <c r="M501" i="61"/>
  <c r="M502" i="61"/>
  <c r="M503" i="61"/>
  <c r="M504" i="61"/>
  <c r="M508" i="61"/>
  <c r="M509" i="61"/>
  <c r="M510" i="61"/>
  <c r="M511" i="61"/>
  <c r="M515" i="61"/>
  <c r="M516" i="61"/>
  <c r="M517" i="61"/>
  <c r="M518" i="61"/>
  <c r="M519" i="61"/>
  <c r="M523" i="61"/>
  <c r="M524" i="61"/>
  <c r="M525" i="61"/>
  <c r="M526" i="61"/>
  <c r="M527" i="61"/>
  <c r="M528" i="61"/>
  <c r="M529" i="61"/>
  <c r="M530" i="61"/>
  <c r="M534" i="61"/>
  <c r="M535" i="61"/>
  <c r="M536" i="61"/>
  <c r="M537" i="61"/>
  <c r="M538" i="61"/>
  <c r="M539" i="61"/>
  <c r="M540" i="61"/>
  <c r="M541" i="61"/>
  <c r="M542" i="61"/>
  <c r="M543" i="61"/>
  <c r="M544" i="61"/>
  <c r="M545" i="61"/>
  <c r="M546" i="61"/>
  <c r="M547" i="61"/>
  <c r="M548" i="61"/>
  <c r="M549" i="61"/>
  <c r="M553" i="61"/>
  <c r="M554" i="61"/>
  <c r="M555" i="61"/>
  <c r="M556" i="61"/>
  <c r="M560" i="61"/>
  <c r="M561" i="61"/>
  <c r="M562" i="61"/>
  <c r="M563" i="61"/>
  <c r="M567" i="61"/>
  <c r="M568" i="61"/>
  <c r="M569" i="61"/>
  <c r="M570" i="61"/>
  <c r="M571" i="61"/>
  <c r="M575" i="61"/>
  <c r="M576" i="61"/>
  <c r="M577" i="61"/>
  <c r="M578" i="61"/>
  <c r="M579" i="61"/>
  <c r="M580" i="61"/>
  <c r="M581" i="61"/>
  <c r="M585" i="61"/>
  <c r="M586" i="61"/>
  <c r="M587" i="61"/>
  <c r="M588" i="61"/>
  <c r="L437" i="61"/>
  <c r="L438" i="61"/>
  <c r="L439" i="61"/>
  <c r="L440" i="61"/>
  <c r="L441" i="61"/>
  <c r="L442" i="61"/>
  <c r="L443" i="61"/>
  <c r="L444" i="61"/>
  <c r="L445" i="61"/>
  <c r="L446" i="61"/>
  <c r="L447" i="61"/>
  <c r="L448" i="61"/>
  <c r="L449" i="61"/>
  <c r="L450" i="61"/>
  <c r="L451" i="61"/>
  <c r="L452" i="61"/>
  <c r="L453" i="61"/>
  <c r="L454" i="61"/>
  <c r="L458" i="61"/>
  <c r="L459" i="61"/>
  <c r="L460" i="61"/>
  <c r="L461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AL42" i="39"/>
  <c r="L481" i="61"/>
  <c r="L482" i="61"/>
  <c r="L483" i="61"/>
  <c r="L484" i="61"/>
  <c r="L485" i="61"/>
  <c r="L486" i="61"/>
  <c r="L487" i="61"/>
  <c r="L488" i="61"/>
  <c r="L489" i="61"/>
  <c r="L493" i="61"/>
  <c r="L494" i="61"/>
  <c r="L495" i="61"/>
  <c r="L496" i="61"/>
  <c r="L497" i="61"/>
  <c r="L498" i="61"/>
  <c r="L499" i="61"/>
  <c r="L500" i="61"/>
  <c r="L501" i="61"/>
  <c r="L502" i="61"/>
  <c r="L503" i="61"/>
  <c r="L504" i="61"/>
  <c r="AL65" i="39"/>
  <c r="L508" i="61"/>
  <c r="L509" i="61"/>
  <c r="L510" i="61"/>
  <c r="L511" i="61"/>
  <c r="L515" i="61"/>
  <c r="L516" i="61"/>
  <c r="L517" i="61"/>
  <c r="L518" i="61"/>
  <c r="L519" i="61"/>
  <c r="L523" i="61"/>
  <c r="L524" i="61"/>
  <c r="L525" i="61"/>
  <c r="L526" i="61"/>
  <c r="L527" i="61"/>
  <c r="L528" i="61"/>
  <c r="L529" i="61"/>
  <c r="L530" i="61"/>
  <c r="L534" i="61"/>
  <c r="L535" i="61"/>
  <c r="L536" i="61"/>
  <c r="L537" i="61"/>
  <c r="L538" i="61"/>
  <c r="L539" i="61"/>
  <c r="L540" i="61"/>
  <c r="L541" i="61"/>
  <c r="L542" i="61"/>
  <c r="L543" i="61"/>
  <c r="L544" i="61"/>
  <c r="L545" i="61"/>
  <c r="L546" i="61"/>
  <c r="L547" i="61"/>
  <c r="L548" i="61"/>
  <c r="L549" i="61"/>
  <c r="L553" i="61"/>
  <c r="L554" i="61"/>
  <c r="L555" i="61"/>
  <c r="L556" i="61"/>
  <c r="L560" i="61"/>
  <c r="R560" i="61" s="1"/>
  <c r="L561" i="61"/>
  <c r="L562" i="61"/>
  <c r="L563" i="61"/>
  <c r="L567" i="61"/>
  <c r="L568" i="61"/>
  <c r="L569" i="61"/>
  <c r="L570" i="61"/>
  <c r="L571" i="61"/>
  <c r="L575" i="61"/>
  <c r="L576" i="61"/>
  <c r="L577" i="61"/>
  <c r="L578" i="61"/>
  <c r="L579" i="61"/>
  <c r="L580" i="61"/>
  <c r="L581" i="61"/>
  <c r="L585" i="61"/>
  <c r="L586" i="61"/>
  <c r="L587" i="61"/>
  <c r="L588" i="61"/>
  <c r="K448" i="61"/>
  <c r="K495" i="61"/>
  <c r="K496" i="61"/>
  <c r="K553" i="61"/>
  <c r="K575" i="61"/>
  <c r="K440" i="61"/>
  <c r="K468" i="61"/>
  <c r="K504" i="61"/>
  <c r="K516" i="61"/>
  <c r="K544" i="61"/>
  <c r="K586" i="61"/>
  <c r="K438" i="61"/>
  <c r="K439" i="61"/>
  <c r="K443" i="61"/>
  <c r="K444" i="61"/>
  <c r="K446" i="61"/>
  <c r="K447" i="61"/>
  <c r="K451" i="61"/>
  <c r="K452" i="61"/>
  <c r="K454" i="61"/>
  <c r="K461" i="61"/>
  <c r="K466" i="61"/>
  <c r="K471" i="61"/>
  <c r="K472" i="61"/>
  <c r="K474" i="61"/>
  <c r="K475" i="61"/>
  <c r="K481" i="61"/>
  <c r="K482" i="61"/>
  <c r="K484" i="61"/>
  <c r="K485" i="61"/>
  <c r="K489" i="61"/>
  <c r="K494" i="61"/>
  <c r="K499" i="61"/>
  <c r="K500" i="61"/>
  <c r="K502" i="61"/>
  <c r="K503" i="61"/>
  <c r="K509" i="61"/>
  <c r="K510" i="61"/>
  <c r="K515" i="61"/>
  <c r="K519" i="61"/>
  <c r="K524" i="61"/>
  <c r="K525" i="61"/>
  <c r="K526" i="61"/>
  <c r="K529" i="61"/>
  <c r="K530" i="61"/>
  <c r="K534" i="61"/>
  <c r="K535" i="61"/>
  <c r="K539" i="61"/>
  <c r="K540" i="61"/>
  <c r="K542" i="61"/>
  <c r="K547" i="61"/>
  <c r="K548" i="61"/>
  <c r="K560" i="61"/>
  <c r="K562" i="61"/>
  <c r="K563" i="61"/>
  <c r="K569" i="61"/>
  <c r="K570" i="61"/>
  <c r="K576" i="61"/>
  <c r="K579" i="61"/>
  <c r="K580" i="61"/>
  <c r="K585" i="61"/>
  <c r="AJ3" i="39"/>
  <c r="M183" i="61"/>
  <c r="M184" i="61"/>
  <c r="M185" i="61"/>
  <c r="M186" i="61"/>
  <c r="M187" i="61"/>
  <c r="M188" i="61"/>
  <c r="M189" i="61"/>
  <c r="M190" i="61"/>
  <c r="M191" i="61"/>
  <c r="M192" i="61"/>
  <c r="M193" i="61"/>
  <c r="M194" i="61"/>
  <c r="M195" i="61"/>
  <c r="M196" i="61"/>
  <c r="M197" i="61"/>
  <c r="M198" i="61"/>
  <c r="M199" i="61"/>
  <c r="M200" i="61"/>
  <c r="M201" i="61"/>
  <c r="M202" i="61"/>
  <c r="M203" i="61"/>
  <c r="M204" i="61"/>
  <c r="M205" i="61"/>
  <c r="M206" i="61"/>
  <c r="M207" i="61"/>
  <c r="M208" i="61"/>
  <c r="M209" i="61"/>
  <c r="M213" i="61"/>
  <c r="M214" i="61"/>
  <c r="M215" i="61"/>
  <c r="M216" i="61"/>
  <c r="M217" i="61"/>
  <c r="M218" i="61"/>
  <c r="M219" i="61"/>
  <c r="M220" i="61"/>
  <c r="M221" i="61"/>
  <c r="M222" i="61"/>
  <c r="M226" i="61"/>
  <c r="M227" i="61"/>
  <c r="M228" i="61"/>
  <c r="M229" i="61"/>
  <c r="M230" i="61"/>
  <c r="M231" i="61"/>
  <c r="M232" i="61"/>
  <c r="M233" i="61"/>
  <c r="M234" i="61"/>
  <c r="M235" i="61"/>
  <c r="M239" i="61"/>
  <c r="M240" i="61"/>
  <c r="M241" i="61"/>
  <c r="M242" i="61"/>
  <c r="M243" i="61"/>
  <c r="M244" i="61"/>
  <c r="M245" i="61"/>
  <c r="M246" i="61"/>
  <c r="M247" i="61"/>
  <c r="M248" i="61"/>
  <c r="M249" i="61"/>
  <c r="M250" i="61"/>
  <c r="M251" i="61"/>
  <c r="M252" i="61"/>
  <c r="M253" i="61"/>
  <c r="M257" i="61"/>
  <c r="M258" i="61"/>
  <c r="M259" i="61"/>
  <c r="M260" i="61"/>
  <c r="M261" i="61"/>
  <c r="M262" i="61"/>
  <c r="M263" i="61"/>
  <c r="M264" i="61"/>
  <c r="M268" i="61"/>
  <c r="M269" i="61"/>
  <c r="M270" i="61"/>
  <c r="M271" i="61"/>
  <c r="M272" i="61"/>
  <c r="M273" i="61"/>
  <c r="M274" i="61"/>
  <c r="M275" i="61"/>
  <c r="M276" i="61"/>
  <c r="M277" i="61"/>
  <c r="M278" i="61"/>
  <c r="M279" i="61"/>
  <c r="M280" i="61"/>
  <c r="M284" i="61"/>
  <c r="M285" i="61"/>
  <c r="M286" i="61"/>
  <c r="M287" i="61"/>
  <c r="M288" i="61"/>
  <c r="M292" i="61"/>
  <c r="M293" i="61"/>
  <c r="M294" i="61"/>
  <c r="M298" i="61"/>
  <c r="M299" i="61"/>
  <c r="M300" i="61"/>
  <c r="M301" i="61"/>
  <c r="M302" i="61"/>
  <c r="M303" i="61"/>
  <c r="M304" i="61"/>
  <c r="M305" i="61"/>
  <c r="M306" i="61"/>
  <c r="M307" i="61"/>
  <c r="M308" i="61"/>
  <c r="M312" i="61"/>
  <c r="M313" i="61"/>
  <c r="M314" i="61"/>
  <c r="M315" i="61"/>
  <c r="M316" i="61"/>
  <c r="M317" i="61"/>
  <c r="M318" i="61"/>
  <c r="M319" i="61"/>
  <c r="M320" i="61"/>
  <c r="M324" i="61"/>
  <c r="M325" i="61"/>
  <c r="M326" i="61"/>
  <c r="M327" i="61"/>
  <c r="M328" i="61"/>
  <c r="M329" i="61"/>
  <c r="M330" i="61"/>
  <c r="M331" i="61"/>
  <c r="M332" i="61"/>
  <c r="M333" i="61"/>
  <c r="M334" i="61"/>
  <c r="M335" i="61"/>
  <c r="M336" i="61"/>
  <c r="M337" i="61"/>
  <c r="M341" i="61"/>
  <c r="M342" i="61"/>
  <c r="M343" i="61"/>
  <c r="M344" i="61"/>
  <c r="M345" i="61"/>
  <c r="M346" i="61"/>
  <c r="M347" i="61"/>
  <c r="M348" i="61"/>
  <c r="M349" i="61"/>
  <c r="M350" i="61"/>
  <c r="M351" i="61"/>
  <c r="M352" i="61"/>
  <c r="M353" i="61"/>
  <c r="M354" i="61"/>
  <c r="M355" i="61"/>
  <c r="M356" i="61"/>
  <c r="M357" i="61"/>
  <c r="M358" i="61"/>
  <c r="M359" i="61"/>
  <c r="M363" i="61"/>
  <c r="M364" i="61"/>
  <c r="M365" i="61"/>
  <c r="M366" i="61"/>
  <c r="M367" i="61"/>
  <c r="M368" i="61"/>
  <c r="M369" i="61"/>
  <c r="M370" i="61"/>
  <c r="M374" i="61"/>
  <c r="M375" i="61"/>
  <c r="M376" i="61"/>
  <c r="M377" i="61"/>
  <c r="M378" i="61"/>
  <c r="M379" i="61"/>
  <c r="M380" i="61"/>
  <c r="M381" i="61"/>
  <c r="M382" i="61"/>
  <c r="M383" i="61"/>
  <c r="M384" i="61"/>
  <c r="M385" i="61"/>
  <c r="M389" i="61"/>
  <c r="M390" i="61"/>
  <c r="M391" i="61"/>
  <c r="M392" i="61"/>
  <c r="M396" i="61"/>
  <c r="M397" i="61"/>
  <c r="M398" i="61"/>
  <c r="M402" i="61"/>
  <c r="M403" i="61"/>
  <c r="M404" i="61"/>
  <c r="M405" i="61"/>
  <c r="M406" i="61"/>
  <c r="M407" i="61"/>
  <c r="M408" i="61"/>
  <c r="M409" i="61"/>
  <c r="M413" i="61"/>
  <c r="M414" i="61"/>
  <c r="M415" i="61"/>
  <c r="M429" i="61"/>
  <c r="M430" i="61"/>
  <c r="M431" i="61"/>
  <c r="L183" i="61"/>
  <c r="L184" i="61"/>
  <c r="L185" i="61"/>
  <c r="L186" i="61"/>
  <c r="L187" i="61"/>
  <c r="L188" i="61"/>
  <c r="L189" i="61"/>
  <c r="L190" i="61"/>
  <c r="L191" i="61"/>
  <c r="L192" i="61"/>
  <c r="L193" i="61"/>
  <c r="L194" i="61"/>
  <c r="L195" i="61"/>
  <c r="L196" i="61"/>
  <c r="L197" i="61"/>
  <c r="L198" i="61"/>
  <c r="L199" i="61"/>
  <c r="L200" i="61"/>
  <c r="L201" i="61"/>
  <c r="L202" i="61"/>
  <c r="L203" i="61"/>
  <c r="L204" i="61"/>
  <c r="L205" i="61"/>
  <c r="L206" i="61"/>
  <c r="L207" i="61"/>
  <c r="L208" i="61"/>
  <c r="L209" i="61"/>
  <c r="L213" i="61"/>
  <c r="L214" i="61"/>
  <c r="L215" i="61"/>
  <c r="L216" i="61"/>
  <c r="L217" i="61"/>
  <c r="L218" i="61"/>
  <c r="L219" i="61"/>
  <c r="L220" i="61"/>
  <c r="L221" i="61"/>
  <c r="L222" i="61"/>
  <c r="L226" i="61"/>
  <c r="L227" i="61"/>
  <c r="L228" i="61"/>
  <c r="L229" i="61"/>
  <c r="L230" i="61"/>
  <c r="L231" i="61"/>
  <c r="L232" i="61"/>
  <c r="L233" i="61"/>
  <c r="L234" i="61"/>
  <c r="L235" i="61"/>
  <c r="L239" i="61"/>
  <c r="L240" i="61"/>
  <c r="L241" i="61"/>
  <c r="L242" i="61"/>
  <c r="L243" i="61"/>
  <c r="L244" i="61"/>
  <c r="L245" i="61"/>
  <c r="L246" i="61"/>
  <c r="L247" i="61"/>
  <c r="L248" i="61"/>
  <c r="L249" i="61"/>
  <c r="L250" i="61"/>
  <c r="L251" i="61"/>
  <c r="L252" i="61"/>
  <c r="L253" i="61"/>
  <c r="L257" i="61"/>
  <c r="L258" i="61"/>
  <c r="L259" i="61"/>
  <c r="L260" i="61"/>
  <c r="L261" i="61"/>
  <c r="L262" i="61"/>
  <c r="L263" i="61"/>
  <c r="L264" i="61"/>
  <c r="L268" i="61"/>
  <c r="L269" i="61"/>
  <c r="L270" i="61"/>
  <c r="L271" i="61"/>
  <c r="L272" i="61"/>
  <c r="L273" i="61"/>
  <c r="L274" i="61"/>
  <c r="L275" i="61"/>
  <c r="L276" i="61"/>
  <c r="L277" i="61"/>
  <c r="L278" i="61"/>
  <c r="L279" i="61"/>
  <c r="L280" i="61"/>
  <c r="L284" i="61"/>
  <c r="L285" i="61"/>
  <c r="L286" i="61"/>
  <c r="L287" i="61"/>
  <c r="L288" i="61"/>
  <c r="L292" i="61"/>
  <c r="L293" i="61"/>
  <c r="L294" i="61"/>
  <c r="L298" i="61"/>
  <c r="L299" i="61"/>
  <c r="L300" i="61"/>
  <c r="L301" i="61"/>
  <c r="L302" i="61"/>
  <c r="L303" i="61"/>
  <c r="L304" i="61"/>
  <c r="L305" i="61"/>
  <c r="L306" i="61"/>
  <c r="L307" i="61"/>
  <c r="L308" i="61"/>
  <c r="L312" i="61"/>
  <c r="L313" i="61"/>
  <c r="L314" i="61"/>
  <c r="L315" i="61"/>
  <c r="L316" i="61"/>
  <c r="L317" i="61"/>
  <c r="L318" i="61"/>
  <c r="L319" i="61"/>
  <c r="L320" i="61"/>
  <c r="L324" i="61"/>
  <c r="L325" i="61"/>
  <c r="L326" i="61"/>
  <c r="L327" i="61"/>
  <c r="L328" i="61"/>
  <c r="L329" i="61"/>
  <c r="L330" i="61"/>
  <c r="L331" i="61"/>
  <c r="L332" i="61"/>
  <c r="L333" i="61"/>
  <c r="L334" i="61"/>
  <c r="L335" i="61"/>
  <c r="L336" i="61"/>
  <c r="L337" i="61"/>
  <c r="L341" i="61"/>
  <c r="L342" i="61"/>
  <c r="L343" i="61"/>
  <c r="L344" i="61"/>
  <c r="L345" i="61"/>
  <c r="L346" i="61"/>
  <c r="L347" i="61"/>
  <c r="L348" i="61"/>
  <c r="L349" i="61"/>
  <c r="L350" i="61"/>
  <c r="L351" i="61"/>
  <c r="L352" i="61"/>
  <c r="L353" i="61"/>
  <c r="L354" i="61"/>
  <c r="L355" i="61"/>
  <c r="L356" i="61"/>
  <c r="L357" i="61"/>
  <c r="L358" i="61"/>
  <c r="L359" i="61"/>
  <c r="L363" i="61"/>
  <c r="L364" i="61"/>
  <c r="L365" i="61"/>
  <c r="L366" i="61"/>
  <c r="L367" i="61"/>
  <c r="L368" i="61"/>
  <c r="L369" i="61"/>
  <c r="L370" i="61"/>
  <c r="L374" i="61"/>
  <c r="L375" i="61"/>
  <c r="L376" i="61"/>
  <c r="L377" i="61"/>
  <c r="L378" i="61"/>
  <c r="L379" i="61"/>
  <c r="L380" i="61"/>
  <c r="L381" i="61"/>
  <c r="L382" i="61"/>
  <c r="L383" i="61"/>
  <c r="L384" i="61"/>
  <c r="L385" i="61"/>
  <c r="L389" i="61"/>
  <c r="L390" i="61"/>
  <c r="L391" i="61"/>
  <c r="L392" i="61"/>
  <c r="L396" i="61"/>
  <c r="L397" i="61"/>
  <c r="L398" i="61"/>
  <c r="L402" i="61"/>
  <c r="L403" i="61"/>
  <c r="L404" i="61"/>
  <c r="L405" i="61"/>
  <c r="L406" i="61"/>
  <c r="L407" i="61"/>
  <c r="L408" i="61"/>
  <c r="L409" i="61"/>
  <c r="L413" i="61"/>
  <c r="L414" i="61"/>
  <c r="L415" i="61"/>
  <c r="L429" i="61"/>
  <c r="L430" i="61"/>
  <c r="L431" i="61"/>
  <c r="K219" i="61"/>
  <c r="K228" i="61"/>
  <c r="K368" i="61"/>
  <c r="K376" i="61"/>
  <c r="K294" i="61"/>
  <c r="K185" i="61"/>
  <c r="K187" i="61"/>
  <c r="K192" i="61"/>
  <c r="K195" i="61"/>
  <c r="K200" i="61"/>
  <c r="K203" i="61"/>
  <c r="K208" i="61"/>
  <c r="K213" i="61"/>
  <c r="K221" i="61"/>
  <c r="K231" i="61"/>
  <c r="K241" i="61"/>
  <c r="K245" i="61"/>
  <c r="K248" i="61"/>
  <c r="K258" i="61"/>
  <c r="K263" i="61"/>
  <c r="K268" i="61"/>
  <c r="K273" i="61"/>
  <c r="K276" i="61"/>
  <c r="K286" i="61"/>
  <c r="K298" i="61"/>
  <c r="K303" i="61"/>
  <c r="K306" i="61"/>
  <c r="K313" i="61"/>
  <c r="K316" i="61"/>
  <c r="K326" i="61"/>
  <c r="K332" i="61"/>
  <c r="K334" i="61"/>
  <c r="K341" i="61"/>
  <c r="K344" i="61"/>
  <c r="K349" i="61"/>
  <c r="K352" i="61"/>
  <c r="K357" i="61"/>
  <c r="K370" i="61"/>
  <c r="K379" i="61"/>
  <c r="K384" i="61"/>
  <c r="K389" i="61"/>
  <c r="K396" i="61"/>
  <c r="K407" i="61"/>
  <c r="K409" i="61"/>
  <c r="K431" i="61"/>
  <c r="Q415" i="61" l="1"/>
  <c r="K1014" i="61"/>
  <c r="K912" i="61"/>
  <c r="K1059" i="61"/>
  <c r="K1039" i="61"/>
  <c r="K1013" i="61"/>
  <c r="K995" i="61"/>
  <c r="K975" i="61"/>
  <c r="K911" i="61"/>
  <c r="K903" i="61"/>
  <c r="K1050" i="61"/>
  <c r="K1032" i="61"/>
  <c r="K1004" i="61"/>
  <c r="K986" i="61"/>
  <c r="K958" i="61"/>
  <c r="K932" i="61"/>
  <c r="K922" i="61"/>
  <c r="K896" i="61"/>
  <c r="K1049" i="61"/>
  <c r="K1021" i="61"/>
  <c r="K1003" i="61"/>
  <c r="K985" i="61"/>
  <c r="K967" i="61"/>
  <c r="K947" i="61"/>
  <c r="K939" i="61"/>
  <c r="K921" i="61"/>
  <c r="K895" i="61"/>
  <c r="K1022" i="61"/>
  <c r="K996" i="61"/>
  <c r="K968" i="61"/>
  <c r="K940" i="61"/>
  <c r="K904" i="61"/>
  <c r="K1027" i="61"/>
  <c r="K983" i="61"/>
  <c r="K945" i="61"/>
  <c r="K909" i="61"/>
  <c r="K1056" i="61"/>
  <c r="K1046" i="61"/>
  <c r="K1036" i="61"/>
  <c r="K1026" i="61"/>
  <c r="K1018" i="61"/>
  <c r="K1008" i="61"/>
  <c r="K1000" i="61"/>
  <c r="K992" i="61"/>
  <c r="K982" i="61"/>
  <c r="K972" i="61"/>
  <c r="K964" i="61"/>
  <c r="K954" i="61"/>
  <c r="K944" i="61"/>
  <c r="K936" i="61"/>
  <c r="K926" i="61"/>
  <c r="K916" i="61"/>
  <c r="K908" i="61"/>
  <c r="K900" i="61"/>
  <c r="K1037" i="61"/>
  <c r="K993" i="61"/>
  <c r="K955" i="61"/>
  <c r="K917" i="61"/>
  <c r="K1065" i="61"/>
  <c r="K1045" i="61"/>
  <c r="K1035" i="61"/>
  <c r="K1025" i="61"/>
  <c r="K1017" i="61"/>
  <c r="K1007" i="61"/>
  <c r="K999" i="61"/>
  <c r="K991" i="61"/>
  <c r="K981" i="61"/>
  <c r="K971" i="61"/>
  <c r="K963" i="61"/>
  <c r="K953" i="61"/>
  <c r="K943" i="61"/>
  <c r="K935" i="61"/>
  <c r="K925" i="61"/>
  <c r="K915" i="61"/>
  <c r="K907" i="61"/>
  <c r="K899" i="61"/>
  <c r="K1063" i="61"/>
  <c r="K1043" i="61"/>
  <c r="K1023" i="61"/>
  <c r="K1005" i="61"/>
  <c r="K987" i="61"/>
  <c r="K969" i="61"/>
  <c r="K897" i="61"/>
  <c r="AO64" i="30"/>
  <c r="K1057" i="61"/>
  <c r="K973" i="61"/>
  <c r="K937" i="61"/>
  <c r="K901" i="61"/>
  <c r="K1047" i="61"/>
  <c r="K1019" i="61"/>
  <c r="K1001" i="61"/>
  <c r="K965" i="61"/>
  <c r="K927" i="61"/>
  <c r="AO146" i="30"/>
  <c r="AL178" i="32"/>
  <c r="K867" i="61"/>
  <c r="K817" i="61"/>
  <c r="AL182" i="32"/>
  <c r="AL78" i="32"/>
  <c r="AL46" i="32"/>
  <c r="AL22" i="32"/>
  <c r="AL14" i="32"/>
  <c r="AL6" i="32"/>
  <c r="AL146" i="32"/>
  <c r="AL186" i="32"/>
  <c r="AL106" i="32"/>
  <c r="AL90" i="32"/>
  <c r="K884" i="61"/>
  <c r="K874" i="61"/>
  <c r="K852" i="61"/>
  <c r="K840" i="61"/>
  <c r="K832" i="61"/>
  <c r="K824" i="61"/>
  <c r="K814" i="61"/>
  <c r="K804" i="61"/>
  <c r="K794" i="61"/>
  <c r="K784" i="61"/>
  <c r="K776" i="61"/>
  <c r="K766" i="61"/>
  <c r="K756" i="61"/>
  <c r="K746" i="61"/>
  <c r="K736" i="61"/>
  <c r="K716" i="61"/>
  <c r="K706" i="61"/>
  <c r="K698" i="61"/>
  <c r="K690" i="61"/>
  <c r="AL58" i="32"/>
  <c r="AL170" i="32"/>
  <c r="AL82" i="32"/>
  <c r="AL154" i="32"/>
  <c r="AL74" i="32"/>
  <c r="K887" i="61"/>
  <c r="K827" i="61"/>
  <c r="K799" i="61"/>
  <c r="K779" i="61"/>
  <c r="K759" i="61"/>
  <c r="K739" i="61"/>
  <c r="K693" i="61"/>
  <c r="AL156" i="32"/>
  <c r="AL20" i="32"/>
  <c r="K886" i="61"/>
  <c r="K866" i="61"/>
  <c r="K842" i="61"/>
  <c r="K826" i="61"/>
  <c r="K806" i="61"/>
  <c r="K786" i="61"/>
  <c r="K758" i="61"/>
  <c r="K738" i="61"/>
  <c r="K718" i="61"/>
  <c r="K700" i="61"/>
  <c r="AL91" i="32"/>
  <c r="AL11" i="32"/>
  <c r="AL138" i="32"/>
  <c r="AL4" i="32"/>
  <c r="AL122" i="32"/>
  <c r="AL42" i="32"/>
  <c r="K877" i="61"/>
  <c r="K807" i="61"/>
  <c r="K787" i="61"/>
  <c r="K771" i="61"/>
  <c r="K749" i="61"/>
  <c r="K731" i="61"/>
  <c r="K709" i="61"/>
  <c r="K701" i="61"/>
  <c r="AL164" i="32"/>
  <c r="AL52" i="32"/>
  <c r="AL12" i="32"/>
  <c r="K876" i="61"/>
  <c r="K854" i="61"/>
  <c r="K834" i="61"/>
  <c r="K816" i="61"/>
  <c r="K778" i="61"/>
  <c r="K748" i="61"/>
  <c r="K730" i="61"/>
  <c r="K708" i="61"/>
  <c r="K692" i="61"/>
  <c r="AL115" i="32"/>
  <c r="AL19" i="32"/>
  <c r="AL50" i="32"/>
  <c r="AL114" i="32"/>
  <c r="AL26" i="32"/>
  <c r="AJ6" i="34"/>
  <c r="AJ12" i="34"/>
  <c r="AJ35" i="34"/>
  <c r="AJ10" i="34"/>
  <c r="AJ4" i="34"/>
  <c r="AJ81" i="34"/>
  <c r="AJ65" i="34"/>
  <c r="AJ9" i="34"/>
  <c r="K614" i="61"/>
  <c r="K604" i="61"/>
  <c r="K596" i="61"/>
  <c r="AJ67" i="34"/>
  <c r="AJ27" i="34"/>
  <c r="AJ83" i="34"/>
  <c r="K666" i="61"/>
  <c r="K644" i="61"/>
  <c r="K634" i="61"/>
  <c r="K626" i="61"/>
  <c r="K616" i="61"/>
  <c r="K606" i="61"/>
  <c r="K598" i="61"/>
  <c r="AJ8" i="34"/>
  <c r="AJ51" i="34"/>
  <c r="AJ19" i="34"/>
  <c r="AJ59" i="34"/>
  <c r="K675" i="61"/>
  <c r="K665" i="61"/>
  <c r="K653" i="61"/>
  <c r="K643" i="61"/>
  <c r="K633" i="61"/>
  <c r="K625" i="61"/>
  <c r="K615" i="61"/>
  <c r="K605" i="61"/>
  <c r="K597" i="61"/>
  <c r="K679" i="61"/>
  <c r="K667" i="61"/>
  <c r="K657" i="61"/>
  <c r="K645" i="61"/>
  <c r="K635" i="61"/>
  <c r="K627" i="61"/>
  <c r="K617" i="61"/>
  <c r="K607" i="61"/>
  <c r="K599" i="61"/>
  <c r="AJ43" i="34"/>
  <c r="AL26" i="39"/>
  <c r="AL89" i="39"/>
  <c r="K543" i="61"/>
  <c r="K467" i="61"/>
  <c r="AL73" i="39"/>
  <c r="AL9" i="39"/>
  <c r="AL90" i="39"/>
  <c r="AL112" i="39"/>
  <c r="AL25" i="39"/>
  <c r="K554" i="61"/>
  <c r="K536" i="61"/>
  <c r="K486" i="61"/>
  <c r="K476" i="61"/>
  <c r="K458" i="61"/>
  <c r="AL130" i="39"/>
  <c r="AL66" i="39"/>
  <c r="AL129" i="39"/>
  <c r="AL121" i="39"/>
  <c r="AL57" i="39"/>
  <c r="AL114" i="39"/>
  <c r="AL50" i="39"/>
  <c r="AL72" i="39"/>
  <c r="AL8" i="39"/>
  <c r="K588" i="61"/>
  <c r="K568" i="61"/>
  <c r="K546" i="61"/>
  <c r="K528" i="61"/>
  <c r="K498" i="61"/>
  <c r="K460" i="61"/>
  <c r="K442" i="61"/>
  <c r="AL126" i="39"/>
  <c r="AL102" i="39"/>
  <c r="AL98" i="39"/>
  <c r="AL80" i="39"/>
  <c r="AL34" i="39"/>
  <c r="AL16" i="39"/>
  <c r="AL23" i="39"/>
  <c r="AL120" i="39"/>
  <c r="AL97" i="39"/>
  <c r="AL74" i="39"/>
  <c r="AL56" i="39"/>
  <c r="AL33" i="39"/>
  <c r="AL10" i="39"/>
  <c r="AL96" i="39"/>
  <c r="AL32" i="39"/>
  <c r="K556" i="61"/>
  <c r="K518" i="61"/>
  <c r="K488" i="61"/>
  <c r="K450" i="61"/>
  <c r="AL118" i="39"/>
  <c r="AL70" i="39"/>
  <c r="K587" i="61"/>
  <c r="K577" i="61"/>
  <c r="K555" i="61"/>
  <c r="K537" i="61"/>
  <c r="K517" i="61"/>
  <c r="K497" i="61"/>
  <c r="K477" i="61"/>
  <c r="K459" i="61"/>
  <c r="K441" i="61"/>
  <c r="AL85" i="39"/>
  <c r="AL106" i="39"/>
  <c r="AL88" i="39"/>
  <c r="AL24" i="39"/>
  <c r="AL76" i="39"/>
  <c r="AL52" i="39"/>
  <c r="AL28" i="39"/>
  <c r="AL128" i="39"/>
  <c r="AL105" i="39"/>
  <c r="AL82" i="39"/>
  <c r="AL64" i="39"/>
  <c r="AL41" i="39"/>
  <c r="AL18" i="39"/>
  <c r="K578" i="61"/>
  <c r="K538" i="61"/>
  <c r="K508" i="61"/>
  <c r="K470" i="61"/>
  <c r="AL48" i="39"/>
  <c r="K567" i="61"/>
  <c r="K545" i="61"/>
  <c r="K527" i="61"/>
  <c r="K487" i="61"/>
  <c r="K469" i="61"/>
  <c r="K449" i="61"/>
  <c r="K581" i="61"/>
  <c r="K571" i="61"/>
  <c r="K561" i="61"/>
  <c r="K549" i="61"/>
  <c r="K541" i="61"/>
  <c r="K523" i="61"/>
  <c r="K511" i="61"/>
  <c r="K501" i="61"/>
  <c r="K493" i="61"/>
  <c r="K483" i="61"/>
  <c r="K473" i="61"/>
  <c r="K465" i="61"/>
  <c r="K453" i="61"/>
  <c r="K445" i="61"/>
  <c r="K437" i="61"/>
  <c r="AL107" i="39"/>
  <c r="AL122" i="39"/>
  <c r="AL104" i="39"/>
  <c r="AL81" i="39"/>
  <c r="AL58" i="39"/>
  <c r="AL40" i="39"/>
  <c r="AL17" i="39"/>
  <c r="K408" i="61"/>
  <c r="K398" i="61"/>
  <c r="K378" i="61"/>
  <c r="K369" i="61"/>
  <c r="K359" i="61"/>
  <c r="K351" i="61"/>
  <c r="K343" i="61"/>
  <c r="K333" i="61"/>
  <c r="K325" i="61"/>
  <c r="K315" i="61"/>
  <c r="K305" i="61"/>
  <c r="K285" i="61"/>
  <c r="K275" i="61"/>
  <c r="K257" i="61"/>
  <c r="K247" i="61"/>
  <c r="K240" i="61"/>
  <c r="K230" i="61"/>
  <c r="K220" i="61"/>
  <c r="K202" i="61"/>
  <c r="K194" i="61"/>
  <c r="K186" i="61"/>
  <c r="K397" i="61"/>
  <c r="K385" i="61"/>
  <c r="K377" i="61"/>
  <c r="K358" i="61"/>
  <c r="K350" i="61"/>
  <c r="K342" i="61"/>
  <c r="K324" i="61"/>
  <c r="K314" i="61"/>
  <c r="K304" i="61"/>
  <c r="K284" i="61"/>
  <c r="K274" i="61"/>
  <c r="K264" i="61"/>
  <c r="K246" i="61"/>
  <c r="K239" i="61"/>
  <c r="K229" i="61"/>
  <c r="K209" i="61"/>
  <c r="K201" i="61"/>
  <c r="K193" i="61"/>
  <c r="K406" i="61"/>
  <c r="K367" i="61"/>
  <c r="K331" i="61"/>
  <c r="K293" i="61"/>
  <c r="K253" i="61"/>
  <c r="K218" i="61"/>
  <c r="K184" i="61"/>
  <c r="K413" i="61"/>
  <c r="K403" i="61"/>
  <c r="K391" i="61"/>
  <c r="K381" i="61"/>
  <c r="K374" i="61"/>
  <c r="K364" i="61"/>
  <c r="K354" i="61"/>
  <c r="K346" i="61"/>
  <c r="K336" i="61"/>
  <c r="K328" i="61"/>
  <c r="K318" i="61"/>
  <c r="K308" i="61"/>
  <c r="K300" i="61"/>
  <c r="K288" i="61"/>
  <c r="K278" i="61"/>
  <c r="K270" i="61"/>
  <c r="K260" i="61"/>
  <c r="K250" i="61"/>
  <c r="K243" i="61"/>
  <c r="K233" i="61"/>
  <c r="K215" i="61"/>
  <c r="K205" i="61"/>
  <c r="K197" i="61"/>
  <c r="K189" i="61"/>
  <c r="K430" i="61"/>
  <c r="K415" i="61"/>
  <c r="K405" i="61"/>
  <c r="K383" i="61"/>
  <c r="K375" i="61"/>
  <c r="K366" i="61"/>
  <c r="K356" i="61"/>
  <c r="K348" i="61"/>
  <c r="K330" i="61"/>
  <c r="K320" i="61"/>
  <c r="K312" i="61"/>
  <c r="K302" i="61"/>
  <c r="K292" i="61"/>
  <c r="K280" i="61"/>
  <c r="K272" i="61"/>
  <c r="K262" i="61"/>
  <c r="K252" i="61"/>
  <c r="K244" i="61"/>
  <c r="K235" i="61"/>
  <c r="K227" i="61"/>
  <c r="K217" i="61"/>
  <c r="K207" i="61"/>
  <c r="K199" i="61"/>
  <c r="K191" i="61"/>
  <c r="K183" i="61"/>
  <c r="K402" i="61"/>
  <c r="K390" i="61"/>
  <c r="K380" i="61"/>
  <c r="K363" i="61"/>
  <c r="K353" i="61"/>
  <c r="K345" i="61"/>
  <c r="K335" i="61"/>
  <c r="K327" i="61"/>
  <c r="K317" i="61"/>
  <c r="K307" i="61"/>
  <c r="K299" i="61"/>
  <c r="K287" i="61"/>
  <c r="K277" i="61"/>
  <c r="K269" i="61"/>
  <c r="K259" i="61"/>
  <c r="K249" i="61"/>
  <c r="K242" i="61"/>
  <c r="K232" i="61"/>
  <c r="K222" i="61"/>
  <c r="K214" i="61"/>
  <c r="K204" i="61"/>
  <c r="K196" i="61"/>
  <c r="K188" i="61"/>
  <c r="K429" i="61"/>
  <c r="K414" i="61"/>
  <c r="K404" i="61"/>
  <c r="K392" i="61"/>
  <c r="K382" i="61"/>
  <c r="K365" i="61"/>
  <c r="K355" i="61"/>
  <c r="K347" i="61"/>
  <c r="K337" i="61"/>
  <c r="K329" i="61"/>
  <c r="K319" i="61"/>
  <c r="K301" i="61"/>
  <c r="K279" i="61"/>
  <c r="K271" i="61"/>
  <c r="K261" i="61"/>
  <c r="K251" i="61"/>
  <c r="K234" i="61"/>
  <c r="K226" i="61"/>
  <c r="K216" i="61"/>
  <c r="K206" i="61"/>
  <c r="K198" i="61"/>
  <c r="K190" i="61"/>
  <c r="K1058" i="61"/>
  <c r="K1048" i="61"/>
  <c r="K1038" i="61"/>
  <c r="K1028" i="61"/>
  <c r="K1020" i="61"/>
  <c r="K1012" i="61"/>
  <c r="K1002" i="61"/>
  <c r="K994" i="61"/>
  <c r="K984" i="61"/>
  <c r="K974" i="61"/>
  <c r="K966" i="61"/>
  <c r="K956" i="61"/>
  <c r="K946" i="61"/>
  <c r="K938" i="61"/>
  <c r="K928" i="61"/>
  <c r="K910" i="61"/>
  <c r="K902" i="61"/>
  <c r="K894" i="61"/>
  <c r="AO29" i="30"/>
  <c r="AO128" i="30"/>
  <c r="AO82" i="30"/>
  <c r="K1052" i="61"/>
  <c r="K1034" i="61"/>
  <c r="K1016" i="61"/>
  <c r="K998" i="61"/>
  <c r="K980" i="61"/>
  <c r="K962" i="61"/>
  <c r="AO89" i="30"/>
  <c r="AO18" i="30"/>
  <c r="K1051" i="61"/>
  <c r="K1033" i="61"/>
  <c r="K1015" i="61"/>
  <c r="K997" i="61"/>
  <c r="K979" i="61"/>
  <c r="K951" i="61"/>
  <c r="K941" i="61"/>
  <c r="K933" i="61"/>
  <c r="K923" i="61"/>
  <c r="K905" i="61"/>
  <c r="AO145" i="30"/>
  <c r="AO122" i="30"/>
  <c r="AO104" i="30"/>
  <c r="AO81" i="30"/>
  <c r="AO58" i="30"/>
  <c r="AO40" i="30"/>
  <c r="AO17" i="30"/>
  <c r="K952" i="61"/>
  <c r="K942" i="61"/>
  <c r="K934" i="61"/>
  <c r="K924" i="61"/>
  <c r="K914" i="61"/>
  <c r="K906" i="61"/>
  <c r="K898" i="61"/>
  <c r="AO151" i="30"/>
  <c r="AO135" i="30"/>
  <c r="AO79" i="30"/>
  <c r="AO55" i="30"/>
  <c r="AO144" i="30"/>
  <c r="AO121" i="30"/>
  <c r="AO98" i="30"/>
  <c r="AO80" i="30"/>
  <c r="AO57" i="30"/>
  <c r="AO34" i="30"/>
  <c r="AO16" i="30"/>
  <c r="AO105" i="30"/>
  <c r="AO41" i="30"/>
  <c r="AO138" i="30"/>
  <c r="AO120" i="30"/>
  <c r="AO97" i="30"/>
  <c r="AO56" i="30"/>
  <c r="AO33" i="30"/>
  <c r="AO10" i="30"/>
  <c r="AO137" i="30"/>
  <c r="AO114" i="30"/>
  <c r="AO96" i="30"/>
  <c r="AO73" i="30"/>
  <c r="AO50" i="30"/>
  <c r="AO32" i="30"/>
  <c r="AO9" i="30"/>
  <c r="AO74" i="30"/>
  <c r="AO126" i="30"/>
  <c r="AO38" i="30"/>
  <c r="AO154" i="30"/>
  <c r="AO136" i="30"/>
  <c r="AO113" i="30"/>
  <c r="AO90" i="30"/>
  <c r="AO72" i="30"/>
  <c r="AO49" i="30"/>
  <c r="AO26" i="30"/>
  <c r="AO8" i="30"/>
  <c r="AO153" i="30"/>
  <c r="AO130" i="30"/>
  <c r="AO112" i="30"/>
  <c r="AO66" i="30"/>
  <c r="AO48" i="30"/>
  <c r="AO25" i="30"/>
  <c r="AO152" i="30"/>
  <c r="AO129" i="30"/>
  <c r="AO106" i="30"/>
  <c r="AO88" i="30"/>
  <c r="AO65" i="30"/>
  <c r="AO42" i="30"/>
  <c r="AO24" i="30"/>
  <c r="R1059" i="61"/>
  <c r="Q1059" i="61"/>
  <c r="AO143" i="30"/>
  <c r="AO127" i="30"/>
  <c r="AO119" i="30"/>
  <c r="AO111" i="30"/>
  <c r="AO103" i="30"/>
  <c r="AO95" i="30"/>
  <c r="AO87" i="30"/>
  <c r="AO71" i="30"/>
  <c r="AO63" i="30"/>
  <c r="AO47" i="30"/>
  <c r="AO39" i="30"/>
  <c r="AO31" i="30"/>
  <c r="AO23" i="30"/>
  <c r="AO15" i="30"/>
  <c r="AO7" i="30"/>
  <c r="AO150" i="30"/>
  <c r="AO142" i="30"/>
  <c r="AO134" i="30"/>
  <c r="AO118" i="30"/>
  <c r="AO110" i="30"/>
  <c r="AO102" i="30"/>
  <c r="AO94" i="30"/>
  <c r="AO86" i="30"/>
  <c r="AO78" i="30"/>
  <c r="AO70" i="30"/>
  <c r="AO62" i="30"/>
  <c r="AO54" i="30"/>
  <c r="AO46" i="30"/>
  <c r="AO30" i="30"/>
  <c r="AO22" i="30"/>
  <c r="AO14" i="30"/>
  <c r="AO6" i="30"/>
  <c r="AO149" i="30"/>
  <c r="AO133" i="30"/>
  <c r="AO117" i="30"/>
  <c r="AO101" i="30"/>
  <c r="AO85" i="30"/>
  <c r="AO69" i="30"/>
  <c r="AO37" i="30"/>
  <c r="AO148" i="30"/>
  <c r="AO140" i="30"/>
  <c r="AO132" i="30"/>
  <c r="AO124" i="30"/>
  <c r="AO116" i="30"/>
  <c r="AO100" i="30"/>
  <c r="AO92" i="30"/>
  <c r="AO84" i="30"/>
  <c r="AO76" i="30"/>
  <c r="AO68" i="30"/>
  <c r="AO60" i="30"/>
  <c r="AO52" i="30"/>
  <c r="AO44" i="30"/>
  <c r="AO36" i="30"/>
  <c r="AO28" i="30"/>
  <c r="AO20" i="30"/>
  <c r="AO12" i="30"/>
  <c r="AO141" i="30"/>
  <c r="AO125" i="30"/>
  <c r="AO109" i="30"/>
  <c r="AO93" i="30"/>
  <c r="AO77" i="30"/>
  <c r="AO61" i="30"/>
  <c r="AO53" i="30"/>
  <c r="AO45" i="30"/>
  <c r="AO21" i="30"/>
  <c r="AO13" i="30"/>
  <c r="AO5" i="30"/>
  <c r="K957" i="61"/>
  <c r="AO147" i="30"/>
  <c r="AO139" i="30"/>
  <c r="AO131" i="30"/>
  <c r="AO123" i="30"/>
  <c r="AO115" i="30"/>
  <c r="AO107" i="30"/>
  <c r="AO99" i="30"/>
  <c r="AO91" i="30"/>
  <c r="AO83" i="30"/>
  <c r="AO75" i="30"/>
  <c r="AO67" i="30"/>
  <c r="AO59" i="30"/>
  <c r="AO51" i="30"/>
  <c r="AO43" i="30"/>
  <c r="AO35" i="30"/>
  <c r="AO27" i="30"/>
  <c r="AO19" i="30"/>
  <c r="AO11" i="30"/>
  <c r="AL129" i="32"/>
  <c r="AL33" i="32"/>
  <c r="AL185" i="32"/>
  <c r="AL25" i="32"/>
  <c r="AG3" i="32"/>
  <c r="AL125" i="32"/>
  <c r="AL109" i="32"/>
  <c r="AL21" i="32"/>
  <c r="AL13" i="32"/>
  <c r="AL5" i="32"/>
  <c r="AL177" i="32"/>
  <c r="AL145" i="32"/>
  <c r="AL113" i="32"/>
  <c r="AL81" i="32"/>
  <c r="AL49" i="32"/>
  <c r="AL97" i="32"/>
  <c r="AL153" i="32"/>
  <c r="AL137" i="32"/>
  <c r="AL105" i="32"/>
  <c r="AL73" i="32"/>
  <c r="AL41" i="32"/>
  <c r="AL161" i="32"/>
  <c r="AL65" i="32"/>
  <c r="AL121" i="32"/>
  <c r="AL89" i="32"/>
  <c r="K885" i="61"/>
  <c r="K875" i="61"/>
  <c r="K865" i="61"/>
  <c r="K853" i="61"/>
  <c r="K841" i="61"/>
  <c r="K833" i="61"/>
  <c r="K825" i="61"/>
  <c r="K815" i="61"/>
  <c r="K805" i="61"/>
  <c r="K795" i="61"/>
  <c r="K785" i="61"/>
  <c r="K777" i="61"/>
  <c r="K767" i="61"/>
  <c r="K757" i="61"/>
  <c r="K747" i="61"/>
  <c r="K737" i="61"/>
  <c r="K729" i="61"/>
  <c r="K717" i="61"/>
  <c r="K707" i="61"/>
  <c r="K699" i="61"/>
  <c r="K691" i="61"/>
  <c r="AL162" i="32"/>
  <c r="AL130" i="32"/>
  <c r="AL98" i="32"/>
  <c r="AL66" i="32"/>
  <c r="AL34" i="32"/>
  <c r="AL176" i="32"/>
  <c r="AL152" i="32"/>
  <c r="AL128" i="32"/>
  <c r="AL104" i="32"/>
  <c r="AL88" i="32"/>
  <c r="AL64" i="32"/>
  <c r="AL48" i="32"/>
  <c r="AL40" i="32"/>
  <c r="AL32" i="32"/>
  <c r="AL183" i="32"/>
  <c r="AL167" i="32"/>
  <c r="AL159" i="32"/>
  <c r="AL151" i="32"/>
  <c r="AL143" i="32"/>
  <c r="AL135" i="32"/>
  <c r="AL127" i="32"/>
  <c r="AL119" i="32"/>
  <c r="AL111" i="32"/>
  <c r="AL103" i="32"/>
  <c r="AL95" i="32"/>
  <c r="AL79" i="32"/>
  <c r="AL63" i="32"/>
  <c r="AL55" i="32"/>
  <c r="AL47" i="32"/>
  <c r="AL39" i="32"/>
  <c r="AL31" i="32"/>
  <c r="AL23" i="32"/>
  <c r="AL174" i="32"/>
  <c r="AL166" i="32"/>
  <c r="AL158" i="32"/>
  <c r="AL150" i="32"/>
  <c r="AL142" i="32"/>
  <c r="AL134" i="32"/>
  <c r="AL126" i="32"/>
  <c r="AL118" i="32"/>
  <c r="AL110" i="32"/>
  <c r="AL102" i="32"/>
  <c r="AL94" i="32"/>
  <c r="AL86" i="32"/>
  <c r="AL70" i="32"/>
  <c r="AL62" i="32"/>
  <c r="AL54" i="32"/>
  <c r="AL38" i="32"/>
  <c r="AL30" i="32"/>
  <c r="AL168" i="32"/>
  <c r="AL144" i="32"/>
  <c r="AL120" i="32"/>
  <c r="AL96" i="32"/>
  <c r="AL72" i="32"/>
  <c r="AL181" i="32"/>
  <c r="AL165" i="32"/>
  <c r="AL141" i="32"/>
  <c r="AL93" i="32"/>
  <c r="AL77" i="32"/>
  <c r="AL61" i="32"/>
  <c r="AL45" i="32"/>
  <c r="AL188" i="32"/>
  <c r="AL180" i="32"/>
  <c r="AL172" i="32"/>
  <c r="AL148" i="32"/>
  <c r="AL140" i="32"/>
  <c r="AL132" i="32"/>
  <c r="AL124" i="32"/>
  <c r="AL116" i="32"/>
  <c r="AL108" i="32"/>
  <c r="AL100" i="32"/>
  <c r="AL92" i="32"/>
  <c r="AL84" i="32"/>
  <c r="AL76" i="32"/>
  <c r="AL68" i="32"/>
  <c r="AL60" i="32"/>
  <c r="AL44" i="32"/>
  <c r="AL36" i="32"/>
  <c r="AL28" i="32"/>
  <c r="AL184" i="32"/>
  <c r="AL112" i="32"/>
  <c r="AL80" i="32"/>
  <c r="AL56" i="32"/>
  <c r="AL24" i="32"/>
  <c r="AL189" i="32"/>
  <c r="AL173" i="32"/>
  <c r="AL157" i="32"/>
  <c r="AL149" i="32"/>
  <c r="AL133" i="32"/>
  <c r="AL117" i="32"/>
  <c r="AL101" i="32"/>
  <c r="AL85" i="32"/>
  <c r="AL69" i="32"/>
  <c r="AL53" i="32"/>
  <c r="AL37" i="32"/>
  <c r="AL29" i="32"/>
  <c r="AL187" i="32"/>
  <c r="AL179" i="32"/>
  <c r="AL171" i="32"/>
  <c r="AL163" i="32"/>
  <c r="AL155" i="32"/>
  <c r="AL147" i="32"/>
  <c r="AL139" i="32"/>
  <c r="AL131" i="32"/>
  <c r="AL123" i="32"/>
  <c r="AL107" i="32"/>
  <c r="AL99" i="32"/>
  <c r="AL83" i="32"/>
  <c r="AL75" i="32"/>
  <c r="AL67" i="32"/>
  <c r="AL59" i="32"/>
  <c r="AL51" i="32"/>
  <c r="AL43" i="32"/>
  <c r="AL35" i="32"/>
  <c r="AL27" i="32"/>
  <c r="AJ82" i="34"/>
  <c r="AJ74" i="34"/>
  <c r="AJ66" i="34"/>
  <c r="AJ58" i="34"/>
  <c r="AJ50" i="34"/>
  <c r="AJ42" i="34"/>
  <c r="AJ34" i="34"/>
  <c r="AJ26" i="34"/>
  <c r="AJ18" i="34"/>
  <c r="AJ73" i="34"/>
  <c r="AJ57" i="34"/>
  <c r="AJ49" i="34"/>
  <c r="AJ41" i="34"/>
  <c r="AJ33" i="34"/>
  <c r="AJ25" i="34"/>
  <c r="AJ17" i="34"/>
  <c r="L681" i="61"/>
  <c r="AJ84" i="34"/>
  <c r="AJ80" i="34"/>
  <c r="AJ72" i="34"/>
  <c r="AJ64" i="34"/>
  <c r="AJ56" i="34"/>
  <c r="AJ48" i="34"/>
  <c r="AJ40" i="34"/>
  <c r="AJ32" i="34"/>
  <c r="AJ24" i="34"/>
  <c r="AJ16" i="34"/>
  <c r="AJ79" i="34"/>
  <c r="AJ71" i="34"/>
  <c r="AJ63" i="34"/>
  <c r="AJ55" i="34"/>
  <c r="AJ47" i="34"/>
  <c r="AJ31" i="34"/>
  <c r="AJ23" i="34"/>
  <c r="AJ15" i="34"/>
  <c r="AJ78" i="34"/>
  <c r="AJ70" i="34"/>
  <c r="AJ62" i="34"/>
  <c r="AJ46" i="34"/>
  <c r="AJ38" i="34"/>
  <c r="AJ30" i="34"/>
  <c r="AJ22" i="34"/>
  <c r="AJ77" i="34"/>
  <c r="AJ69" i="34"/>
  <c r="AJ61" i="34"/>
  <c r="AJ53" i="34"/>
  <c r="AJ45" i="34"/>
  <c r="AJ37" i="34"/>
  <c r="AJ21" i="34"/>
  <c r="AJ13" i="34"/>
  <c r="AJ14" i="34"/>
  <c r="AJ76" i="34"/>
  <c r="AJ52" i="34"/>
  <c r="AJ44" i="34"/>
  <c r="AJ36" i="34"/>
  <c r="AJ28" i="34"/>
  <c r="AJ20" i="34"/>
  <c r="AK3" i="39"/>
  <c r="AL127" i="39"/>
  <c r="AL119" i="39"/>
  <c r="AL111" i="39"/>
  <c r="AL103" i="39"/>
  <c r="AL95" i="39"/>
  <c r="AL87" i="39"/>
  <c r="AL79" i="39"/>
  <c r="AL71" i="39"/>
  <c r="AL63" i="39"/>
  <c r="AL55" i="39"/>
  <c r="AL47" i="39"/>
  <c r="AL39" i="39"/>
  <c r="AL31" i="39"/>
  <c r="AL15" i="39"/>
  <c r="AL7" i="39"/>
  <c r="AL110" i="39"/>
  <c r="AL94" i="39"/>
  <c r="AL86" i="39"/>
  <c r="AL78" i="39"/>
  <c r="AL62" i="39"/>
  <c r="AL54" i="39"/>
  <c r="AL46" i="39"/>
  <c r="AL38" i="39"/>
  <c r="AL30" i="39"/>
  <c r="AL22" i="39"/>
  <c r="AL14" i="39"/>
  <c r="AL6" i="39"/>
  <c r="AL117" i="39"/>
  <c r="AL101" i="39"/>
  <c r="AL69" i="39"/>
  <c r="AL53" i="39"/>
  <c r="AL37" i="39"/>
  <c r="AL13" i="39"/>
  <c r="AH3" i="39"/>
  <c r="AL124" i="39"/>
  <c r="AL116" i="39"/>
  <c r="AL108" i="39"/>
  <c r="AL100" i="39"/>
  <c r="AL92" i="39"/>
  <c r="AL84" i="39"/>
  <c r="AL68" i="39"/>
  <c r="AL60" i="39"/>
  <c r="AL44" i="39"/>
  <c r="AL36" i="39"/>
  <c r="AL20" i="39"/>
  <c r="AL12" i="39"/>
  <c r="AL125" i="39"/>
  <c r="AL109" i="39"/>
  <c r="AL93" i="39"/>
  <c r="AL77" i="39"/>
  <c r="AL61" i="39"/>
  <c r="AL45" i="39"/>
  <c r="AL29" i="39"/>
  <c r="AL21" i="39"/>
  <c r="AL5" i="39"/>
  <c r="AL123" i="39"/>
  <c r="AL115" i="39"/>
  <c r="AL99" i="39"/>
  <c r="AL91" i="39"/>
  <c r="AL83" i="39"/>
  <c r="AL75" i="39"/>
  <c r="AL67" i="39"/>
  <c r="AL59" i="39"/>
  <c r="AL51" i="39"/>
  <c r="AL43" i="39"/>
  <c r="AL35" i="39"/>
  <c r="AL27" i="39"/>
  <c r="AL19" i="39"/>
  <c r="AL11" i="39"/>
  <c r="AG3" i="15"/>
  <c r="J6" i="61"/>
  <c r="J20" i="61" s="1"/>
  <c r="K6" i="61"/>
  <c r="K20" i="61" s="1"/>
  <c r="AI3" i="39" l="1"/>
  <c r="AM3" i="19"/>
  <c r="AI4" i="15"/>
  <c r="H1066" i="61"/>
  <c r="H1060" i="61"/>
  <c r="H1053" i="61"/>
  <c r="H1040" i="61"/>
  <c r="H1029" i="61"/>
  <c r="H1009" i="61"/>
  <c r="H988" i="61"/>
  <c r="H976" i="61"/>
  <c r="H959" i="61"/>
  <c r="H948" i="61"/>
  <c r="H929" i="61"/>
  <c r="H918" i="61"/>
  <c r="H889" i="61"/>
  <c r="H879" i="61"/>
  <c r="H870" i="61"/>
  <c r="H862" i="61"/>
  <c r="H855" i="61"/>
  <c r="H849" i="61"/>
  <c r="H843" i="61"/>
  <c r="H821" i="61"/>
  <c r="H808" i="61"/>
  <c r="H796" i="61"/>
  <c r="H788" i="61"/>
  <c r="H768" i="61"/>
  <c r="H762" i="61"/>
  <c r="H751" i="61"/>
  <c r="H742" i="61"/>
  <c r="H726" i="61"/>
  <c r="H719" i="61"/>
  <c r="H711" i="61"/>
  <c r="H683" i="61"/>
  <c r="H676" i="61"/>
  <c r="H668" i="61"/>
  <c r="H659" i="61"/>
  <c r="H654" i="61"/>
  <c r="H647" i="61"/>
  <c r="H639" i="61"/>
  <c r="H622" i="61"/>
  <c r="H610" i="61"/>
  <c r="H589" i="61"/>
  <c r="H582" i="61"/>
  <c r="H572" i="61"/>
  <c r="H564" i="61"/>
  <c r="H557" i="61"/>
  <c r="H550" i="61"/>
  <c r="H531" i="61"/>
  <c r="H520" i="61"/>
  <c r="H512" i="61"/>
  <c r="H505" i="61"/>
  <c r="H490" i="61"/>
  <c r="H478" i="61"/>
  <c r="H462" i="61"/>
  <c r="H455" i="61"/>
  <c r="H432" i="61"/>
  <c r="H410" i="61"/>
  <c r="H399" i="61"/>
  <c r="H393" i="61"/>
  <c r="H386" i="61"/>
  <c r="H371" i="61"/>
  <c r="H360" i="61"/>
  <c r="H338" i="61"/>
  <c r="H321" i="61"/>
  <c r="H309" i="61"/>
  <c r="H295" i="61"/>
  <c r="H289" i="61"/>
  <c r="H281" i="61"/>
  <c r="H254" i="61"/>
  <c r="H265" i="61" s="1"/>
  <c r="H223" i="61"/>
  <c r="H210" i="61"/>
  <c r="H178" i="61"/>
  <c r="H169" i="61"/>
  <c r="H154" i="61"/>
  <c r="H135" i="61"/>
  <c r="H119" i="61"/>
  <c r="H105" i="61"/>
  <c r="H81" i="61"/>
  <c r="H74" i="61"/>
  <c r="H66" i="61"/>
  <c r="H58" i="61"/>
  <c r="H52" i="61"/>
  <c r="H47" i="61"/>
  <c r="H34" i="61"/>
  <c r="H20" i="61"/>
  <c r="H590" i="61" l="1"/>
  <c r="H684" i="61"/>
  <c r="H82" i="61"/>
  <c r="H890" i="61"/>
  <c r="H179" i="61"/>
  <c r="H433" i="61"/>
  <c r="H1067" i="61"/>
  <c r="H1069" i="61" l="1"/>
  <c r="J422" i="61" l="1"/>
  <c r="J423" i="61"/>
  <c r="J424" i="61"/>
  <c r="J425" i="61"/>
  <c r="J388" i="61"/>
  <c r="J393" i="61" s="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O4" i="30"/>
  <c r="J82" i="61" l="1"/>
  <c r="AL4" i="39"/>
  <c r="M422" i="61" l="1"/>
  <c r="M423" i="61"/>
  <c r="M424" i="61"/>
  <c r="M425" i="61"/>
  <c r="AN10" i="16"/>
  <c r="AN49" i="16"/>
  <c r="AN77" i="16"/>
  <c r="AN208" i="16"/>
  <c r="L423" i="61"/>
  <c r="L425" i="61"/>
  <c r="AN217" i="16"/>
  <c r="AN221" i="16"/>
  <c r="AN12" i="16"/>
  <c r="AN16" i="16"/>
  <c r="AN20" i="16"/>
  <c r="AN24" i="16"/>
  <c r="AN28" i="16"/>
  <c r="AN32" i="16"/>
  <c r="AN36" i="16"/>
  <c r="AN40" i="16"/>
  <c r="AN44" i="16"/>
  <c r="AN48" i="16"/>
  <c r="AN52" i="16"/>
  <c r="AN56" i="16"/>
  <c r="AN60" i="16"/>
  <c r="AN64" i="16"/>
  <c r="AN68" i="16"/>
  <c r="AN72" i="16"/>
  <c r="AN76" i="16"/>
  <c r="AN80" i="16"/>
  <c r="AN84" i="16"/>
  <c r="AN88" i="16"/>
  <c r="AN92" i="16"/>
  <c r="AN96" i="16"/>
  <c r="AN100" i="16"/>
  <c r="AN104" i="16"/>
  <c r="AN108" i="16"/>
  <c r="AN112" i="16"/>
  <c r="AN116" i="16"/>
  <c r="AN120" i="16"/>
  <c r="AN124" i="16"/>
  <c r="AN128" i="16"/>
  <c r="AN132" i="16"/>
  <c r="AN136" i="16"/>
  <c r="AN140" i="16"/>
  <c r="AN144" i="16"/>
  <c r="AN148" i="16"/>
  <c r="AN152" i="16"/>
  <c r="AN156" i="16"/>
  <c r="AN160" i="16"/>
  <c r="AN164" i="16"/>
  <c r="AN168" i="16"/>
  <c r="AN172" i="16"/>
  <c r="AN176" i="16"/>
  <c r="AN180" i="16"/>
  <c r="AN188" i="16"/>
  <c r="AN196" i="16"/>
  <c r="AN204" i="16"/>
  <c r="AN212" i="16"/>
  <c r="AI11" i="15"/>
  <c r="AI27" i="15"/>
  <c r="AI43" i="15"/>
  <c r="AI59" i="15"/>
  <c r="AI75" i="15"/>
  <c r="AI24" i="15"/>
  <c r="AI36" i="15"/>
  <c r="AI50" i="15"/>
  <c r="AI67" i="15"/>
  <c r="AI80" i="15"/>
  <c r="AN220" i="16" l="1"/>
  <c r="K423" i="61"/>
  <c r="AN192" i="16"/>
  <c r="AN216" i="16"/>
  <c r="AN200" i="16"/>
  <c r="AN184" i="16"/>
  <c r="AN7" i="16"/>
  <c r="AN9" i="16"/>
  <c r="AN5" i="16"/>
  <c r="AN209" i="16"/>
  <c r="AN4" i="16"/>
  <c r="AN6" i="16"/>
  <c r="AN177" i="16"/>
  <c r="AN199" i="16"/>
  <c r="AN195" i="16"/>
  <c r="AN179" i="16"/>
  <c r="AN167" i="16"/>
  <c r="AN147" i="16"/>
  <c r="K422" i="61"/>
  <c r="AN113" i="16"/>
  <c r="K425" i="61"/>
  <c r="AN81" i="16"/>
  <c r="AN145" i="16"/>
  <c r="AN17" i="16"/>
  <c r="K424" i="61"/>
  <c r="AI71" i="15"/>
  <c r="AI55" i="15"/>
  <c r="AI39" i="15"/>
  <c r="AI23" i="15"/>
  <c r="AI7" i="15"/>
  <c r="AI83" i="15"/>
  <c r="AI51" i="15"/>
  <c r="AI35" i="15"/>
  <c r="AI19" i="15"/>
  <c r="AI79" i="15"/>
  <c r="AI63" i="15"/>
  <c r="AI47" i="15"/>
  <c r="AI31" i="15"/>
  <c r="AI15" i="15"/>
  <c r="AN197" i="16"/>
  <c r="AN173" i="16"/>
  <c r="AN165" i="16"/>
  <c r="AN149" i="16"/>
  <c r="AN61" i="16"/>
  <c r="AN53" i="16"/>
  <c r="AN37" i="16"/>
  <c r="AN21" i="16"/>
  <c r="AN13" i="16"/>
  <c r="AN8" i="16"/>
  <c r="AN185" i="16"/>
  <c r="AN153" i="16"/>
  <c r="AN121" i="16"/>
  <c r="AN89" i="16"/>
  <c r="AN57" i="16"/>
  <c r="AN25" i="16"/>
  <c r="L422" i="61"/>
  <c r="AN213" i="16"/>
  <c r="AN205" i="16"/>
  <c r="AN189" i="16"/>
  <c r="AN181" i="16"/>
  <c r="AN157" i="16"/>
  <c r="AN141" i="16"/>
  <c r="AN133" i="16"/>
  <c r="AN125" i="16"/>
  <c r="AN117" i="16"/>
  <c r="AN109" i="16"/>
  <c r="AN101" i="16"/>
  <c r="AN93" i="16"/>
  <c r="AN85" i="16"/>
  <c r="AN69" i="16"/>
  <c r="AN45" i="16"/>
  <c r="AN29" i="16"/>
  <c r="AN193" i="16"/>
  <c r="AN161" i="16"/>
  <c r="AN129" i="16"/>
  <c r="AN97" i="16"/>
  <c r="AN65" i="16"/>
  <c r="AN33" i="16"/>
  <c r="AN201" i="16"/>
  <c r="AN169" i="16"/>
  <c r="AN137" i="16"/>
  <c r="AN105" i="16"/>
  <c r="AN73" i="16"/>
  <c r="AN41" i="16"/>
  <c r="AN219" i="16"/>
  <c r="AN215" i="16"/>
  <c r="L424" i="61"/>
  <c r="AN211" i="16"/>
  <c r="AN207" i="16"/>
  <c r="AN203" i="16"/>
  <c r="AN191" i="16"/>
  <c r="AN187" i="16"/>
  <c r="AN183" i="16"/>
  <c r="AN175" i="16"/>
  <c r="AN171" i="16"/>
  <c r="AN163" i="16"/>
  <c r="AN159" i="16"/>
  <c r="AN155" i="16"/>
  <c r="AN151" i="16"/>
  <c r="AN143" i="16"/>
  <c r="AN139" i="16"/>
  <c r="AN135" i="16"/>
  <c r="AN131" i="16"/>
  <c r="AN127" i="16"/>
  <c r="AN123" i="16"/>
  <c r="AN119" i="16"/>
  <c r="AN115" i="16"/>
  <c r="AN111" i="16"/>
  <c r="AN107" i="16"/>
  <c r="AN103" i="16"/>
  <c r="AN99" i="16"/>
  <c r="AN95" i="16"/>
  <c r="AN91" i="16"/>
  <c r="AN87" i="16"/>
  <c r="AN83" i="16"/>
  <c r="AN79" i="16"/>
  <c r="AN75" i="16"/>
  <c r="AN71" i="16"/>
  <c r="AN67" i="16"/>
  <c r="AN63" i="16"/>
  <c r="AN59" i="16"/>
  <c r="AN55" i="16"/>
  <c r="AN51" i="16"/>
  <c r="AN47" i="16"/>
  <c r="AN43" i="16"/>
  <c r="AN39" i="16"/>
  <c r="AN35" i="16"/>
  <c r="AN31" i="16"/>
  <c r="AN27" i="16"/>
  <c r="AN23" i="16"/>
  <c r="AN19" i="16"/>
  <c r="AN15" i="16"/>
  <c r="AN11" i="16"/>
  <c r="AI86" i="15"/>
  <c r="AI82" i="15"/>
  <c r="AI78" i="15"/>
  <c r="AI74" i="15"/>
  <c r="AI70" i="15"/>
  <c r="AI66" i="15"/>
  <c r="AI62" i="15"/>
  <c r="AI58" i="15"/>
  <c r="AI54" i="15"/>
  <c r="AI46" i="15"/>
  <c r="AI42" i="15"/>
  <c r="AI38" i="15"/>
  <c r="AI34" i="15"/>
  <c r="AI30" i="15"/>
  <c r="AI26" i="15"/>
  <c r="AI22" i="15"/>
  <c r="AI18" i="15"/>
  <c r="AI14" i="15"/>
  <c r="AI10" i="15"/>
  <c r="AI6" i="15"/>
  <c r="AI85" i="15"/>
  <c r="AI81" i="15"/>
  <c r="AI77" i="15"/>
  <c r="AI73" i="15"/>
  <c r="AI69" i="15"/>
  <c r="AI65" i="15"/>
  <c r="AI61" i="15"/>
  <c r="AI57" i="15"/>
  <c r="AI53" i="15"/>
  <c r="AI49" i="15"/>
  <c r="AI45" i="15"/>
  <c r="AI41" i="15"/>
  <c r="AI37" i="15"/>
  <c r="AI33" i="15"/>
  <c r="AI29" i="15"/>
  <c r="AI25" i="15"/>
  <c r="AI21" i="15"/>
  <c r="AI17" i="15"/>
  <c r="AI13" i="15"/>
  <c r="AI9" i="15"/>
  <c r="AI5" i="15"/>
  <c r="AI84" i="15"/>
  <c r="AI76" i="15"/>
  <c r="AI72" i="15"/>
  <c r="AI68" i="15"/>
  <c r="AI64" i="15"/>
  <c r="AI60" i="15"/>
  <c r="AI56" i="15"/>
  <c r="AI52" i="15"/>
  <c r="AI48" i="15"/>
  <c r="AI44" i="15"/>
  <c r="AI40" i="15"/>
  <c r="AI32" i="15"/>
  <c r="AI28" i="15"/>
  <c r="AI20" i="15"/>
  <c r="AI16" i="15"/>
  <c r="AI12" i="15"/>
  <c r="AI8" i="15"/>
  <c r="AN222" i="16"/>
  <c r="AN218" i="16"/>
  <c r="AN214" i="16"/>
  <c r="AN210" i="16"/>
  <c r="AN206" i="16"/>
  <c r="AN202" i="16"/>
  <c r="AN198" i="16"/>
  <c r="AN194" i="16"/>
  <c r="AN190" i="16"/>
  <c r="AN186" i="16"/>
  <c r="AN182" i="16"/>
  <c r="AN178" i="16"/>
  <c r="AN174" i="16"/>
  <c r="AN170" i="16"/>
  <c r="AN166" i="16"/>
  <c r="AN162" i="16"/>
  <c r="AN158" i="16"/>
  <c r="AN154" i="16"/>
  <c r="AN150" i="16"/>
  <c r="AN146" i="16"/>
  <c r="AN142" i="16"/>
  <c r="AN138" i="16"/>
  <c r="AN134" i="16"/>
  <c r="AN130" i="16"/>
  <c r="AN126" i="16"/>
  <c r="AN122" i="16"/>
  <c r="AN118" i="16"/>
  <c r="AN114" i="16"/>
  <c r="AN110" i="16"/>
  <c r="AN106" i="16"/>
  <c r="AN102" i="16"/>
  <c r="AN98" i="16"/>
  <c r="AN94" i="16"/>
  <c r="AN90" i="16"/>
  <c r="AN86" i="16"/>
  <c r="AN82" i="16"/>
  <c r="AN78" i="16"/>
  <c r="AN74" i="16"/>
  <c r="AN70" i="16"/>
  <c r="AN66" i="16"/>
  <c r="AN62" i="16"/>
  <c r="AN58" i="16"/>
  <c r="AN54" i="16"/>
  <c r="AN50" i="16"/>
  <c r="AN46" i="16"/>
  <c r="AN42" i="16"/>
  <c r="AN38" i="16"/>
  <c r="AN34" i="16"/>
  <c r="AN30" i="16"/>
  <c r="AN26" i="16"/>
  <c r="AN22" i="16"/>
  <c r="AN18" i="16"/>
  <c r="AN14" i="16"/>
  <c r="M6" i="61"/>
  <c r="M20" i="61" s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K54" i="61"/>
  <c r="K58" i="61" s="1"/>
  <c r="K60" i="61"/>
  <c r="K66" i="61" s="1"/>
  <c r="K81" i="61"/>
  <c r="L20" i="61" l="1"/>
  <c r="R6" i="61"/>
  <c r="Q74" i="61"/>
  <c r="AI3" i="15"/>
  <c r="K22" i="61"/>
  <c r="K34" i="61" s="1"/>
  <c r="K74" i="61"/>
  <c r="K36" i="61"/>
  <c r="K47" i="61" s="1"/>
  <c r="K49" i="61"/>
  <c r="K52" i="61" s="1"/>
  <c r="M22" i="61"/>
  <c r="M34" i="61" s="1"/>
  <c r="K82" i="61" l="1"/>
  <c r="J584" i="61" l="1"/>
  <c r="J589" i="61" s="1"/>
  <c r="J574" i="61"/>
  <c r="J582" i="61" s="1"/>
  <c r="J566" i="61"/>
  <c r="J572" i="61" s="1"/>
  <c r="J559" i="61"/>
  <c r="J564" i="61" s="1"/>
  <c r="J552" i="61"/>
  <c r="J557" i="61" s="1"/>
  <c r="J533" i="61"/>
  <c r="J550" i="61" s="1"/>
  <c r="J522" i="61"/>
  <c r="J531" i="61" s="1"/>
  <c r="J514" i="61"/>
  <c r="J520" i="61" s="1"/>
  <c r="J507" i="61"/>
  <c r="J512" i="61" s="1"/>
  <c r="J492" i="61"/>
  <c r="J505" i="61" s="1"/>
  <c r="J480" i="61"/>
  <c r="J490" i="61" s="1"/>
  <c r="J464" i="61"/>
  <c r="J478" i="61" s="1"/>
  <c r="J457" i="61"/>
  <c r="J462" i="61" s="1"/>
  <c r="J436" i="61"/>
  <c r="J455" i="61" s="1"/>
  <c r="J212" i="61" l="1"/>
  <c r="J223" i="61" s="1"/>
  <c r="J182" i="61"/>
  <c r="AK3" i="32" l="1"/>
  <c r="AL3" i="32"/>
  <c r="J1062" i="61" l="1"/>
  <c r="J1066" i="61" s="1"/>
  <c r="J1055" i="61"/>
  <c r="J1042" i="61"/>
  <c r="J1031" i="61"/>
  <c r="J1040" i="61" s="1"/>
  <c r="J1011" i="61"/>
  <c r="J990" i="61"/>
  <c r="J1009" i="61" s="1"/>
  <c r="J978" i="61"/>
  <c r="J988" i="61" s="1"/>
  <c r="J961" i="61"/>
  <c r="J976" i="61" s="1"/>
  <c r="J950" i="61"/>
  <c r="J959" i="61" s="1"/>
  <c r="J931" i="61"/>
  <c r="J948" i="61" s="1"/>
  <c r="J920" i="61"/>
  <c r="J929" i="61" s="1"/>
  <c r="J893" i="61"/>
  <c r="J881" i="61"/>
  <c r="J889" i="61" s="1"/>
  <c r="J872" i="61"/>
  <c r="J879" i="61" s="1"/>
  <c r="J864" i="61"/>
  <c r="J870" i="61" s="1"/>
  <c r="J857" i="61"/>
  <c r="J855" i="61"/>
  <c r="J845" i="61"/>
  <c r="J849" i="61" s="1"/>
  <c r="J823" i="61"/>
  <c r="J843" i="61" s="1"/>
  <c r="J810" i="61"/>
  <c r="J821" i="61" s="1"/>
  <c r="J798" i="61"/>
  <c r="J808" i="61" s="1"/>
  <c r="J790" i="61"/>
  <c r="J796" i="61" s="1"/>
  <c r="J770" i="61"/>
  <c r="J788" i="61" s="1"/>
  <c r="J764" i="61"/>
  <c r="J768" i="61" s="1"/>
  <c r="J753" i="61"/>
  <c r="J762" i="61" s="1"/>
  <c r="J744" i="61"/>
  <c r="J751" i="61" s="1"/>
  <c r="J728" i="61"/>
  <c r="J742" i="61" s="1"/>
  <c r="J721" i="61"/>
  <c r="J726" i="61" s="1"/>
  <c r="J713" i="61"/>
  <c r="J719" i="61" s="1"/>
  <c r="J687" i="61"/>
  <c r="J711" i="61" s="1"/>
  <c r="J683" i="61"/>
  <c r="J676" i="61"/>
  <c r="J668" i="61"/>
  <c r="J659" i="61"/>
  <c r="J647" i="61"/>
  <c r="J639" i="61"/>
  <c r="J622" i="61"/>
  <c r="J428" i="61" l="1"/>
  <c r="J432" i="61" s="1"/>
  <c r="J421" i="61"/>
  <c r="J412" i="61"/>
  <c r="J416" i="61" s="1"/>
  <c r="J401" i="61"/>
  <c r="J410" i="61" s="1"/>
  <c r="J395" i="61"/>
  <c r="J399" i="61" s="1"/>
  <c r="J373" i="61"/>
  <c r="J386" i="61" s="1"/>
  <c r="J362" i="61"/>
  <c r="J371" i="61" s="1"/>
  <c r="J340" i="61"/>
  <c r="J360" i="61" s="1"/>
  <c r="J323" i="61"/>
  <c r="J338" i="61" s="1"/>
  <c r="J311" i="61"/>
  <c r="J321" i="61" s="1"/>
  <c r="J297" i="61"/>
  <c r="J309" i="61" s="1"/>
  <c r="J291" i="61"/>
  <c r="J295" i="61" s="1"/>
  <c r="J283" i="61"/>
  <c r="J289" i="61" s="1"/>
  <c r="J267" i="61"/>
  <c r="J281" i="61" s="1"/>
  <c r="J256" i="61"/>
  <c r="J265" i="61" s="1"/>
  <c r="J238" i="61"/>
  <c r="J254" i="61" s="1"/>
  <c r="J225" i="61"/>
  <c r="J236" i="61" s="1"/>
  <c r="J171" i="61"/>
  <c r="J178" i="61" s="1"/>
  <c r="J156" i="61"/>
  <c r="J169" i="61" s="1"/>
  <c r="J137" i="61"/>
  <c r="J121" i="61"/>
  <c r="J107" i="61"/>
  <c r="J85" i="61"/>
  <c r="AN3" i="30" l="1"/>
  <c r="R376" i="61" l="1"/>
  <c r="Q376" i="61"/>
  <c r="Q384" i="61"/>
  <c r="R384" i="61"/>
  <c r="R379" i="61"/>
  <c r="Q379" i="61"/>
  <c r="R375" i="61"/>
  <c r="Q375" i="61"/>
  <c r="R750" i="61"/>
  <c r="Q750" i="61"/>
  <c r="R741" i="61"/>
  <c r="Q741" i="61"/>
  <c r="R381" i="61"/>
  <c r="Q381" i="61"/>
  <c r="R383" i="61"/>
  <c r="Q383" i="61"/>
  <c r="R378" i="61"/>
  <c r="Q378" i="61"/>
  <c r="R374" i="61"/>
  <c r="Q374" i="61"/>
  <c r="R747" i="61"/>
  <c r="R745" i="61"/>
  <c r="Q745" i="61"/>
  <c r="R382" i="61"/>
  <c r="Q382" i="61"/>
  <c r="R377" i="61"/>
  <c r="Q377" i="61"/>
  <c r="R682" i="61"/>
  <c r="Q682" i="61"/>
  <c r="R746" i="61"/>
  <c r="Q746" i="61"/>
  <c r="AK3" i="30"/>
  <c r="Q747" i="61"/>
  <c r="AJ3" i="32"/>
  <c r="R748" i="61" l="1"/>
  <c r="Q748" i="61"/>
  <c r="R380" i="61"/>
  <c r="Q380" i="61"/>
  <c r="R749" i="61"/>
  <c r="Q749" i="61"/>
  <c r="R385" i="61"/>
  <c r="Q385" i="61"/>
  <c r="P622" i="61"/>
  <c r="N1067" i="61" l="1"/>
  <c r="N433" i="61" l="1"/>
  <c r="O1067" i="61" l="1"/>
  <c r="P1066" i="61"/>
  <c r="P1060" i="61"/>
  <c r="P1053" i="61"/>
  <c r="P1040" i="61"/>
  <c r="P1029" i="61"/>
  <c r="P1009" i="61"/>
  <c r="P988" i="61"/>
  <c r="P976" i="61"/>
  <c r="P959" i="61"/>
  <c r="P948" i="61"/>
  <c r="P929" i="61"/>
  <c r="P918" i="61"/>
  <c r="O890" i="61"/>
  <c r="N890" i="61"/>
  <c r="P889" i="61"/>
  <c r="P879" i="61"/>
  <c r="P870" i="61"/>
  <c r="P862" i="61"/>
  <c r="P855" i="61"/>
  <c r="P849" i="61"/>
  <c r="P843" i="61"/>
  <c r="P821" i="61"/>
  <c r="P808" i="61"/>
  <c r="P796" i="61"/>
  <c r="P788" i="61"/>
  <c r="P768" i="61"/>
  <c r="P762" i="61"/>
  <c r="P751" i="61"/>
  <c r="P742" i="61"/>
  <c r="P726" i="61"/>
  <c r="P719" i="61"/>
  <c r="P711" i="61"/>
  <c r="O684" i="61"/>
  <c r="N684" i="61"/>
  <c r="P676" i="61"/>
  <c r="P668" i="61"/>
  <c r="P659" i="61"/>
  <c r="P654" i="61"/>
  <c r="P647" i="61"/>
  <c r="P639" i="61"/>
  <c r="P610" i="61"/>
  <c r="O590" i="61"/>
  <c r="N590" i="61"/>
  <c r="P589" i="61"/>
  <c r="P582" i="61"/>
  <c r="P572" i="61"/>
  <c r="P564" i="61"/>
  <c r="P557" i="61"/>
  <c r="P550" i="61"/>
  <c r="P531" i="61"/>
  <c r="P520" i="61"/>
  <c r="P512" i="61"/>
  <c r="P505" i="61"/>
  <c r="P490" i="61"/>
  <c r="P478" i="61"/>
  <c r="P462" i="61"/>
  <c r="P455" i="61"/>
  <c r="P432" i="61"/>
  <c r="P426" i="61"/>
  <c r="P416" i="61"/>
  <c r="P399" i="61"/>
  <c r="P393" i="61"/>
  <c r="P386" i="61"/>
  <c r="P371" i="61"/>
  <c r="P360" i="61"/>
  <c r="P338" i="61"/>
  <c r="P321" i="61"/>
  <c r="P309" i="61"/>
  <c r="P295" i="61"/>
  <c r="P289" i="61"/>
  <c r="P281" i="61"/>
  <c r="P265" i="61"/>
  <c r="P254" i="61"/>
  <c r="P223" i="61"/>
  <c r="P210" i="61"/>
  <c r="N179" i="61"/>
  <c r="P179" i="61" s="1"/>
  <c r="P169" i="61"/>
  <c r="P154" i="61"/>
  <c r="P135" i="61"/>
  <c r="P119" i="61"/>
  <c r="P105" i="61"/>
  <c r="O82" i="61"/>
  <c r="J83" i="61" s="1"/>
  <c r="N82" i="61"/>
  <c r="P81" i="61"/>
  <c r="P74" i="61"/>
  <c r="P66" i="61"/>
  <c r="P58" i="61"/>
  <c r="P52" i="61"/>
  <c r="P47" i="61"/>
  <c r="P34" i="61"/>
  <c r="N1069" i="61" l="1"/>
  <c r="P433" i="61"/>
  <c r="O1069" i="61"/>
  <c r="P1067" i="61"/>
  <c r="P684" i="61"/>
  <c r="P890" i="61"/>
  <c r="P590" i="61"/>
  <c r="P82" i="61"/>
  <c r="J105" i="61"/>
  <c r="J210" i="61"/>
  <c r="J862" i="61"/>
  <c r="J135" i="61"/>
  <c r="J154" i="61"/>
  <c r="J426" i="61"/>
  <c r="J1053" i="61"/>
  <c r="J1060" i="61"/>
  <c r="J119" i="61"/>
  <c r="J1029" i="61"/>
  <c r="J654" i="61"/>
  <c r="J918" i="61"/>
  <c r="P1069" i="61" l="1"/>
  <c r="J433" i="61"/>
  <c r="J434" i="61" s="1"/>
  <c r="J1067" i="61"/>
  <c r="J1068" i="61" s="1"/>
  <c r="J179" i="61"/>
  <c r="J180" i="61" s="1"/>
  <c r="J684" i="61"/>
  <c r="J685" i="61" s="1"/>
  <c r="J890" i="61"/>
  <c r="J891" i="61" s="1"/>
  <c r="K687" i="61" l="1"/>
  <c r="K711" i="61" s="1"/>
  <c r="K713" i="61"/>
  <c r="K719" i="61" s="1"/>
  <c r="K744" i="61"/>
  <c r="K751" i="61" s="1"/>
  <c r="K764" i="61"/>
  <c r="K768" i="61" s="1"/>
  <c r="K770" i="61"/>
  <c r="K788" i="61" s="1"/>
  <c r="K798" i="61"/>
  <c r="K808" i="61" s="1"/>
  <c r="K872" i="61"/>
  <c r="K879" i="61" s="1"/>
  <c r="AI3" i="32"/>
  <c r="K881" i="61" l="1"/>
  <c r="K889" i="61" s="1"/>
  <c r="K753" i="61"/>
  <c r="K762" i="61" s="1"/>
  <c r="L881" i="61"/>
  <c r="L889" i="61" s="1"/>
  <c r="K864" i="61"/>
  <c r="K870" i="61" s="1"/>
  <c r="K810" i="61"/>
  <c r="K821" i="61" s="1"/>
  <c r="K790" i="61"/>
  <c r="K796" i="61" s="1"/>
  <c r="K721" i="61"/>
  <c r="K726" i="61" s="1"/>
  <c r="L851" i="61"/>
  <c r="L855" i="61" s="1"/>
  <c r="L770" i="61"/>
  <c r="L788" i="61" s="1"/>
  <c r="L753" i="61"/>
  <c r="L762" i="61" s="1"/>
  <c r="L1042" i="61"/>
  <c r="R1042" i="61" s="1"/>
  <c r="M1031" i="61"/>
  <c r="M1040" i="61" s="1"/>
  <c r="M1011" i="61"/>
  <c r="M1062" i="61"/>
  <c r="K857" i="61"/>
  <c r="K851" i="61"/>
  <c r="K855" i="61" s="1"/>
  <c r="K845" i="61"/>
  <c r="K849" i="61" s="1"/>
  <c r="K823" i="61"/>
  <c r="K843" i="61" s="1"/>
  <c r="M713" i="61"/>
  <c r="M719" i="61" s="1"/>
  <c r="L893" i="61"/>
  <c r="L823" i="61"/>
  <c r="L843" i="61" s="1"/>
  <c r="L798" i="61"/>
  <c r="L808" i="61" s="1"/>
  <c r="K728" i="61"/>
  <c r="K742" i="61" s="1"/>
  <c r="M864" i="61"/>
  <c r="M870" i="61" s="1"/>
  <c r="L961" i="61"/>
  <c r="L976" i="61" s="1"/>
  <c r="M857" i="61"/>
  <c r="M764" i="61"/>
  <c r="M768" i="61" s="1"/>
  <c r="M744" i="61"/>
  <c r="M751" i="61" s="1"/>
  <c r="M728" i="61"/>
  <c r="M742" i="61" s="1"/>
  <c r="L1031" i="61"/>
  <c r="L1040" i="61" s="1"/>
  <c r="L1011" i="61"/>
  <c r="L1062" i="61"/>
  <c r="M950" i="61"/>
  <c r="M959" i="61" s="1"/>
  <c r="M931" i="61"/>
  <c r="M948" i="61" s="1"/>
  <c r="M721" i="61"/>
  <c r="M726" i="61" s="1"/>
  <c r="M687" i="61"/>
  <c r="M711" i="61" s="1"/>
  <c r="L872" i="61"/>
  <c r="L879" i="61" s="1"/>
  <c r="L857" i="61"/>
  <c r="L845" i="61"/>
  <c r="L849" i="61" s="1"/>
  <c r="M810" i="61"/>
  <c r="M821" i="61" s="1"/>
  <c r="M790" i="61"/>
  <c r="M796" i="61" s="1"/>
  <c r="L764" i="61"/>
  <c r="L768" i="61" s="1"/>
  <c r="L744" i="61"/>
  <c r="L751" i="61" s="1"/>
  <c r="L728" i="61"/>
  <c r="L742" i="61" s="1"/>
  <c r="M1055" i="61"/>
  <c r="L990" i="61"/>
  <c r="L1009" i="61" s="1"/>
  <c r="M978" i="61"/>
  <c r="M988" i="61" s="1"/>
  <c r="L950" i="61"/>
  <c r="L959" i="61" s="1"/>
  <c r="L931" i="61"/>
  <c r="L948" i="61" s="1"/>
  <c r="M920" i="61"/>
  <c r="L721" i="61"/>
  <c r="L726" i="61" s="1"/>
  <c r="L687" i="61"/>
  <c r="L711" i="61" s="1"/>
  <c r="M881" i="61"/>
  <c r="M889" i="61" s="1"/>
  <c r="M851" i="61"/>
  <c r="M855" i="61" s="1"/>
  <c r="M823" i="61"/>
  <c r="M843" i="61" s="1"/>
  <c r="L810" i="61"/>
  <c r="L821" i="61" s="1"/>
  <c r="M798" i="61"/>
  <c r="M808" i="61" s="1"/>
  <c r="L790" i="61"/>
  <c r="L796" i="61" s="1"/>
  <c r="M770" i="61"/>
  <c r="M788" i="61" s="1"/>
  <c r="M753" i="61"/>
  <c r="M762" i="61" s="1"/>
  <c r="L1055" i="61"/>
  <c r="M1042" i="61"/>
  <c r="L978" i="61"/>
  <c r="L988" i="61" s="1"/>
  <c r="M961" i="61"/>
  <c r="M976" i="61" s="1"/>
  <c r="L920" i="61"/>
  <c r="L713" i="61"/>
  <c r="L719" i="61" s="1"/>
  <c r="M872" i="61"/>
  <c r="M879" i="61" s="1"/>
  <c r="L864" i="61"/>
  <c r="L870" i="61" s="1"/>
  <c r="M845" i="61"/>
  <c r="M849" i="61" s="1"/>
  <c r="M893" i="61"/>
  <c r="M990" i="61"/>
  <c r="M1009" i="61" s="1"/>
  <c r="AO3" i="30"/>
  <c r="R1005" i="61" l="1"/>
  <c r="Q1005" i="61"/>
  <c r="R832" i="61"/>
  <c r="Q832" i="61"/>
  <c r="R968" i="61"/>
  <c r="Q968" i="61"/>
  <c r="R1048" i="61"/>
  <c r="Q1048" i="61"/>
  <c r="R760" i="61"/>
  <c r="Q760" i="61"/>
  <c r="R780" i="61"/>
  <c r="Q780" i="61"/>
  <c r="R800" i="61"/>
  <c r="Q800" i="61"/>
  <c r="R818" i="61"/>
  <c r="Q818" i="61"/>
  <c r="R846" i="61"/>
  <c r="Q846" i="61"/>
  <c r="R868" i="61"/>
  <c r="Q868" i="61"/>
  <c r="R888" i="61"/>
  <c r="Q888" i="61"/>
  <c r="R701" i="61"/>
  <c r="Q701" i="61"/>
  <c r="R708" i="61"/>
  <c r="Q708" i="61"/>
  <c r="R895" i="61"/>
  <c r="Q895" i="61"/>
  <c r="R925" i="61"/>
  <c r="Q925" i="61"/>
  <c r="R931" i="61"/>
  <c r="Q931" i="61"/>
  <c r="R935" i="61"/>
  <c r="Q935" i="61"/>
  <c r="R939" i="61"/>
  <c r="Q939" i="61"/>
  <c r="R943" i="61"/>
  <c r="Q943" i="61"/>
  <c r="R947" i="61"/>
  <c r="Q947" i="61"/>
  <c r="R953" i="61"/>
  <c r="Q953" i="61"/>
  <c r="R908" i="61"/>
  <c r="Q908" i="61"/>
  <c r="R954" i="61"/>
  <c r="Q954" i="61"/>
  <c r="R1002" i="61"/>
  <c r="Q1002" i="61"/>
  <c r="R874" i="61"/>
  <c r="Q874" i="61"/>
  <c r="R801" i="61"/>
  <c r="Q801" i="61"/>
  <c r="R994" i="61"/>
  <c r="Q994" i="61"/>
  <c r="R1003" i="61"/>
  <c r="Q1003" i="61"/>
  <c r="R1065" i="61"/>
  <c r="Q1065" i="61"/>
  <c r="R1018" i="61"/>
  <c r="Q1018" i="61"/>
  <c r="R1027" i="61"/>
  <c r="Q1027" i="61"/>
  <c r="R840" i="61"/>
  <c r="Q840" i="61"/>
  <c r="R713" i="61"/>
  <c r="Q713" i="61"/>
  <c r="R921" i="61"/>
  <c r="Q921" i="61"/>
  <c r="R963" i="61"/>
  <c r="Q963" i="61"/>
  <c r="R967" i="61"/>
  <c r="Q967" i="61"/>
  <c r="R971" i="61"/>
  <c r="Q971" i="61"/>
  <c r="R975" i="61"/>
  <c r="Q975" i="61"/>
  <c r="R981" i="61"/>
  <c r="Q981" i="61"/>
  <c r="R1047" i="61"/>
  <c r="Q1047" i="61"/>
  <c r="Q1051" i="61"/>
  <c r="R1051" i="61"/>
  <c r="R1057" i="61"/>
  <c r="Q1057" i="61"/>
  <c r="R731" i="61"/>
  <c r="Q731" i="61"/>
  <c r="R739" i="61"/>
  <c r="Q739" i="61"/>
  <c r="R894" i="61"/>
  <c r="Q894" i="61"/>
  <c r="Q924" i="61"/>
  <c r="R924" i="61"/>
  <c r="R928" i="61"/>
  <c r="Q928" i="61"/>
  <c r="R934" i="61"/>
  <c r="Q934" i="61"/>
  <c r="R938" i="61"/>
  <c r="Q938" i="61"/>
  <c r="Q942" i="61"/>
  <c r="R942" i="61"/>
  <c r="R946" i="61"/>
  <c r="Q946" i="61"/>
  <c r="R952" i="61"/>
  <c r="Q952" i="61"/>
  <c r="R982" i="61"/>
  <c r="Q982" i="61"/>
  <c r="R986" i="61"/>
  <c r="Q986" i="61"/>
  <c r="R759" i="61"/>
  <c r="Q759" i="61"/>
  <c r="R771" i="61"/>
  <c r="Q771" i="61"/>
  <c r="R779" i="61"/>
  <c r="Q779" i="61"/>
  <c r="R787" i="61"/>
  <c r="Q787" i="61"/>
  <c r="R799" i="61"/>
  <c r="Q799" i="61"/>
  <c r="R807" i="61"/>
  <c r="Q807" i="61"/>
  <c r="R817" i="61"/>
  <c r="Q817" i="61"/>
  <c r="R827" i="61"/>
  <c r="Q827" i="61"/>
  <c r="R835" i="61"/>
  <c r="Q835" i="61"/>
  <c r="R845" i="61"/>
  <c r="Q845" i="61"/>
  <c r="R857" i="61"/>
  <c r="Q857" i="61"/>
  <c r="R867" i="61"/>
  <c r="Q867" i="61"/>
  <c r="R877" i="61"/>
  <c r="Q877" i="61"/>
  <c r="R887" i="61"/>
  <c r="Q887" i="61"/>
  <c r="R691" i="61"/>
  <c r="Q691" i="61"/>
  <c r="Q698" i="61"/>
  <c r="R698" i="61"/>
  <c r="R707" i="61"/>
  <c r="Q707" i="61"/>
  <c r="R716" i="61"/>
  <c r="Q716" i="61"/>
  <c r="R899" i="61"/>
  <c r="Q899" i="61"/>
  <c r="R903" i="61"/>
  <c r="Q903" i="61"/>
  <c r="R907" i="61"/>
  <c r="Q907" i="61"/>
  <c r="R911" i="61"/>
  <c r="Q911" i="61"/>
  <c r="R993" i="61"/>
  <c r="Q993" i="61"/>
  <c r="R1000" i="61"/>
  <c r="Q1000" i="61"/>
  <c r="R1008" i="61"/>
  <c r="Q1008" i="61"/>
  <c r="R1014" i="61"/>
  <c r="Q1014" i="61"/>
  <c r="R1020" i="61"/>
  <c r="Q1020" i="61"/>
  <c r="R1028" i="61"/>
  <c r="Q1028" i="61"/>
  <c r="R1036" i="61"/>
  <c r="Q1036" i="61"/>
  <c r="R784" i="61"/>
  <c r="Q784" i="61"/>
  <c r="R695" i="61"/>
  <c r="Q695" i="61"/>
  <c r="R709" i="61"/>
  <c r="Q709" i="61"/>
  <c r="Q961" i="61"/>
  <c r="R961" i="61"/>
  <c r="R690" i="61"/>
  <c r="Q690" i="61"/>
  <c r="R737" i="61"/>
  <c r="Q737" i="61"/>
  <c r="R765" i="61"/>
  <c r="Q765" i="61"/>
  <c r="R798" i="61"/>
  <c r="Q798" i="61"/>
  <c r="R819" i="61"/>
  <c r="Q819" i="61"/>
  <c r="R839" i="61"/>
  <c r="Q839" i="61"/>
  <c r="R876" i="61"/>
  <c r="Q876" i="61"/>
  <c r="R914" i="61"/>
  <c r="Q914" i="61"/>
  <c r="R729" i="61"/>
  <c r="Q729" i="61"/>
  <c r="Q755" i="61"/>
  <c r="R755" i="61"/>
  <c r="R786" i="61"/>
  <c r="Q786" i="61"/>
  <c r="R811" i="61"/>
  <c r="Q811" i="61"/>
  <c r="Q831" i="61"/>
  <c r="R831" i="61"/>
  <c r="Q866" i="61"/>
  <c r="R866" i="61"/>
  <c r="Q697" i="61"/>
  <c r="R697" i="61"/>
  <c r="R881" i="61"/>
  <c r="Q881" i="61"/>
  <c r="R996" i="61"/>
  <c r="Q996" i="61"/>
  <c r="R1021" i="61"/>
  <c r="Q1021" i="61"/>
  <c r="R916" i="61"/>
  <c r="Q916" i="61"/>
  <c r="R964" i="61"/>
  <c r="Q964" i="61"/>
  <c r="R978" i="61"/>
  <c r="Q978" i="61"/>
  <c r="R1044" i="61"/>
  <c r="Q1044" i="61"/>
  <c r="R1058" i="61"/>
  <c r="Q1058" i="61"/>
  <c r="R772" i="61"/>
  <c r="Q772" i="61"/>
  <c r="R790" i="61"/>
  <c r="Q790" i="61"/>
  <c r="R810" i="61"/>
  <c r="Q810" i="61"/>
  <c r="R836" i="61"/>
  <c r="Q836" i="61"/>
  <c r="R858" i="61"/>
  <c r="Q858" i="61"/>
  <c r="R878" i="61"/>
  <c r="Q878" i="61"/>
  <c r="R692" i="61"/>
  <c r="Q692" i="61"/>
  <c r="R721" i="61"/>
  <c r="Q721" i="61"/>
  <c r="R733" i="61"/>
  <c r="Q733" i="61"/>
  <c r="R900" i="61"/>
  <c r="Q900" i="61"/>
  <c r="R1062" i="61"/>
  <c r="Q1062" i="61"/>
  <c r="R1031" i="61"/>
  <c r="Q1031" i="61"/>
  <c r="R724" i="61"/>
  <c r="Q724" i="61"/>
  <c r="R740" i="61"/>
  <c r="Q740" i="61"/>
  <c r="R854" i="61"/>
  <c r="Q854" i="61"/>
  <c r="R915" i="61"/>
  <c r="Q915" i="61"/>
  <c r="Q1043" i="61"/>
  <c r="R1043" i="61"/>
  <c r="R732" i="61"/>
  <c r="Q732" i="61"/>
  <c r="R770" i="61"/>
  <c r="Q770" i="61"/>
  <c r="R791" i="61"/>
  <c r="Q791" i="61"/>
  <c r="Q813" i="61"/>
  <c r="R813" i="61"/>
  <c r="Q842" i="61"/>
  <c r="R842" i="61"/>
  <c r="R869" i="61"/>
  <c r="Q869" i="61"/>
  <c r="R699" i="61"/>
  <c r="Q699" i="61"/>
  <c r="R956" i="61"/>
  <c r="Q956" i="61"/>
  <c r="R1023" i="61"/>
  <c r="Q1023" i="61"/>
  <c r="R804" i="61"/>
  <c r="Q804" i="61"/>
  <c r="R722" i="61"/>
  <c r="Q722" i="61"/>
  <c r="R917" i="61"/>
  <c r="Q917" i="61"/>
  <c r="R965" i="61"/>
  <c r="Q965" i="61"/>
  <c r="R969" i="61"/>
  <c r="Q969" i="61"/>
  <c r="R973" i="61"/>
  <c r="Q973" i="61"/>
  <c r="R979" i="61"/>
  <c r="Q979" i="61"/>
  <c r="R1045" i="61"/>
  <c r="Q1045" i="61"/>
  <c r="R1049" i="61"/>
  <c r="Q1049" i="61"/>
  <c r="R1055" i="61"/>
  <c r="Q1055" i="61"/>
  <c r="R687" i="61"/>
  <c r="Q687" i="61"/>
  <c r="R694" i="61"/>
  <c r="Q694" i="61"/>
  <c r="R703" i="61"/>
  <c r="Q703" i="61"/>
  <c r="R710" i="61"/>
  <c r="Q710" i="61"/>
  <c r="R723" i="61"/>
  <c r="Q723" i="61"/>
  <c r="R922" i="61"/>
  <c r="Q922" i="61"/>
  <c r="R926" i="61"/>
  <c r="Q926" i="61"/>
  <c r="R932" i="61"/>
  <c r="Q932" i="61"/>
  <c r="R936" i="61"/>
  <c r="Q936" i="61"/>
  <c r="R940" i="61"/>
  <c r="Q940" i="61"/>
  <c r="R944" i="61"/>
  <c r="Q944" i="61"/>
  <c r="R950" i="61"/>
  <c r="Q950" i="61"/>
  <c r="R984" i="61"/>
  <c r="Q984" i="61"/>
  <c r="R990" i="61"/>
  <c r="Q990" i="61"/>
  <c r="R728" i="61"/>
  <c r="Q728" i="61"/>
  <c r="Q736" i="61"/>
  <c r="R736" i="61"/>
  <c r="R754" i="61"/>
  <c r="Q754" i="61"/>
  <c r="R764" i="61"/>
  <c r="Q764" i="61"/>
  <c r="R774" i="61"/>
  <c r="Q774" i="61"/>
  <c r="R782" i="61"/>
  <c r="Q782" i="61"/>
  <c r="R792" i="61"/>
  <c r="Q792" i="61"/>
  <c r="R802" i="61"/>
  <c r="Q802" i="61"/>
  <c r="R812" i="61"/>
  <c r="Q812" i="61"/>
  <c r="R820" i="61"/>
  <c r="Q820" i="61"/>
  <c r="R830" i="61"/>
  <c r="Q830" i="61"/>
  <c r="R838" i="61"/>
  <c r="Q838" i="61"/>
  <c r="R848" i="61"/>
  <c r="Q848" i="61"/>
  <c r="R860" i="61"/>
  <c r="Q860" i="61"/>
  <c r="R872" i="61"/>
  <c r="Q872" i="61"/>
  <c r="R882" i="61"/>
  <c r="Q882" i="61"/>
  <c r="R897" i="61"/>
  <c r="Q897" i="61"/>
  <c r="R901" i="61"/>
  <c r="Q901" i="61"/>
  <c r="R905" i="61"/>
  <c r="Q905" i="61"/>
  <c r="R909" i="61"/>
  <c r="Q909" i="61"/>
  <c r="Q913" i="61"/>
  <c r="R913" i="61"/>
  <c r="R955" i="61"/>
  <c r="Q955" i="61"/>
  <c r="Q997" i="61"/>
  <c r="R997" i="61"/>
  <c r="R1004" i="61"/>
  <c r="Q1004" i="61"/>
  <c r="R1064" i="61"/>
  <c r="Q1064" i="61"/>
  <c r="R1017" i="61"/>
  <c r="Q1017" i="61"/>
  <c r="R1024" i="61"/>
  <c r="Q1024" i="61"/>
  <c r="R1033" i="61"/>
  <c r="Q1033" i="61"/>
  <c r="R794" i="61"/>
  <c r="Q794" i="61"/>
  <c r="R702" i="61"/>
  <c r="Q702" i="61"/>
  <c r="R718" i="61"/>
  <c r="Q718" i="61"/>
  <c r="R758" i="61"/>
  <c r="Q758" i="61"/>
  <c r="R781" i="61"/>
  <c r="Q781" i="61"/>
  <c r="R803" i="61"/>
  <c r="Q803" i="61"/>
  <c r="R834" i="61"/>
  <c r="Q834" i="61"/>
  <c r="R859" i="61"/>
  <c r="Q859" i="61"/>
  <c r="R715" i="61"/>
  <c r="Q715" i="61"/>
  <c r="R893" i="61"/>
  <c r="Q893" i="61"/>
  <c r="R706" i="61"/>
  <c r="Q706" i="61"/>
  <c r="R1038" i="61"/>
  <c r="Q1038" i="61"/>
  <c r="R734" i="61"/>
  <c r="Q734" i="61"/>
  <c r="R773" i="61"/>
  <c r="Q773" i="61"/>
  <c r="R793" i="61"/>
  <c r="Q793" i="61"/>
  <c r="R826" i="61"/>
  <c r="Q826" i="61"/>
  <c r="R847" i="61"/>
  <c r="Q847" i="61"/>
  <c r="R873" i="61"/>
  <c r="Q873" i="61"/>
  <c r="R1012" i="61"/>
  <c r="Q1012" i="61"/>
  <c r="R1032" i="61"/>
  <c r="Q1032" i="61"/>
  <c r="R766" i="61"/>
  <c r="Q766" i="61"/>
  <c r="R972" i="61"/>
  <c r="Q972" i="61"/>
  <c r="R1052" i="61"/>
  <c r="Q1052" i="61"/>
  <c r="R828" i="61"/>
  <c r="Q828" i="61"/>
  <c r="R983" i="61"/>
  <c r="Q983" i="61"/>
  <c r="R987" i="61"/>
  <c r="Q987" i="61"/>
  <c r="R744" i="61"/>
  <c r="Q744" i="61"/>
  <c r="R896" i="61"/>
  <c r="Q896" i="61"/>
  <c r="R904" i="61"/>
  <c r="Q904" i="61"/>
  <c r="R912" i="61"/>
  <c r="Q912" i="61"/>
  <c r="R995" i="61"/>
  <c r="Q995" i="61"/>
  <c r="Q1016" i="61"/>
  <c r="R1016" i="61"/>
  <c r="R1022" i="61"/>
  <c r="Q1022" i="61"/>
  <c r="R725" i="61"/>
  <c r="Q725" i="61"/>
  <c r="R778" i="61"/>
  <c r="Q778" i="61"/>
  <c r="R823" i="61"/>
  <c r="Q823" i="61"/>
  <c r="R883" i="61"/>
  <c r="Q883" i="61"/>
  <c r="R704" i="61"/>
  <c r="Q704" i="61"/>
  <c r="Q998" i="61"/>
  <c r="R998" i="61"/>
  <c r="R1007" i="61"/>
  <c r="Q1007" i="61"/>
  <c r="R1013" i="61"/>
  <c r="Q1013" i="61"/>
  <c r="Q1034" i="61"/>
  <c r="R1034" i="61"/>
  <c r="Q735" i="61"/>
  <c r="R735" i="61"/>
  <c r="Q776" i="61"/>
  <c r="R776" i="61"/>
  <c r="R852" i="61"/>
  <c r="Q852" i="61"/>
  <c r="R700" i="61"/>
  <c r="Q700" i="61"/>
  <c r="R992" i="61"/>
  <c r="Q992" i="61"/>
  <c r="R1001" i="61"/>
  <c r="Q1001" i="61"/>
  <c r="Q1063" i="61"/>
  <c r="R1063" i="61"/>
  <c r="Q1015" i="61"/>
  <c r="R1015" i="61"/>
  <c r="R1025" i="61"/>
  <c r="Q1025" i="61"/>
  <c r="R1037" i="61"/>
  <c r="Q1037" i="61"/>
  <c r="R814" i="61"/>
  <c r="Q814" i="61"/>
  <c r="R864" i="61"/>
  <c r="Q864" i="61"/>
  <c r="R884" i="61"/>
  <c r="Q884" i="61"/>
  <c r="R920" i="61"/>
  <c r="Q920" i="61"/>
  <c r="Q962" i="61"/>
  <c r="R962" i="61"/>
  <c r="R966" i="61"/>
  <c r="Q966" i="61"/>
  <c r="R970" i="61"/>
  <c r="Q970" i="61"/>
  <c r="R974" i="61"/>
  <c r="Q974" i="61"/>
  <c r="Q980" i="61"/>
  <c r="R980" i="61"/>
  <c r="R1046" i="61"/>
  <c r="Q1046" i="61"/>
  <c r="R1050" i="61"/>
  <c r="Q1050" i="61"/>
  <c r="R1056" i="61"/>
  <c r="Q1056" i="61"/>
  <c r="R923" i="61"/>
  <c r="Q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5" i="61"/>
  <c r="Q985" i="61"/>
  <c r="R991" i="61"/>
  <c r="Q991" i="61"/>
  <c r="R730" i="61"/>
  <c r="Q730" i="61"/>
  <c r="R738" i="61"/>
  <c r="Q738" i="61"/>
  <c r="R757" i="61"/>
  <c r="Q757" i="61"/>
  <c r="R767" i="61"/>
  <c r="Q767" i="61"/>
  <c r="R777" i="61"/>
  <c r="Q777" i="61"/>
  <c r="R785" i="61"/>
  <c r="Q785" i="61"/>
  <c r="R795" i="61"/>
  <c r="Q795" i="61"/>
  <c r="R805" i="61"/>
  <c r="Q805" i="61"/>
  <c r="R815" i="61"/>
  <c r="Q815" i="61"/>
  <c r="R825" i="61"/>
  <c r="Q825" i="61"/>
  <c r="R833" i="61"/>
  <c r="Q833" i="61"/>
  <c r="R841" i="61"/>
  <c r="Q841" i="61"/>
  <c r="R853" i="61"/>
  <c r="Q853" i="61"/>
  <c r="R865" i="61"/>
  <c r="Q865" i="61"/>
  <c r="R875" i="61"/>
  <c r="Q875" i="61"/>
  <c r="R885" i="61"/>
  <c r="Q885" i="61"/>
  <c r="R689" i="61"/>
  <c r="Q689" i="61"/>
  <c r="R696" i="61"/>
  <c r="Q696" i="61"/>
  <c r="R705" i="61"/>
  <c r="Q705" i="61"/>
  <c r="R714" i="61"/>
  <c r="Q714" i="61"/>
  <c r="R898" i="61"/>
  <c r="Q898" i="61"/>
  <c r="R902" i="61"/>
  <c r="Q902" i="61"/>
  <c r="Q906" i="61"/>
  <c r="R906" i="61"/>
  <c r="R910" i="61"/>
  <c r="Q910" i="61"/>
  <c r="R957" i="61"/>
  <c r="Q957" i="61"/>
  <c r="R999" i="61"/>
  <c r="Q999" i="61"/>
  <c r="R1006" i="61"/>
  <c r="Q1006" i="61"/>
  <c r="R1011" i="61"/>
  <c r="Q1011" i="61"/>
  <c r="R1019" i="61"/>
  <c r="Q1019" i="61"/>
  <c r="R1026" i="61"/>
  <c r="Q1026" i="61"/>
  <c r="R1035" i="61"/>
  <c r="Q1035" i="61"/>
  <c r="R756" i="61"/>
  <c r="Q756" i="61"/>
  <c r="R824" i="61"/>
  <c r="Q824" i="61"/>
  <c r="R693" i="61"/>
  <c r="Q693" i="61"/>
  <c r="R958" i="61"/>
  <c r="Q958" i="61"/>
  <c r="R688" i="61"/>
  <c r="Q688" i="61"/>
  <c r="R761" i="61"/>
  <c r="Q761" i="61"/>
  <c r="R783" i="61"/>
  <c r="Q783" i="61"/>
  <c r="R816" i="61"/>
  <c r="Q816" i="61"/>
  <c r="R837" i="61"/>
  <c r="Q837" i="61"/>
  <c r="R861" i="61"/>
  <c r="Q861" i="61"/>
  <c r="R717" i="61"/>
  <c r="Q717" i="61"/>
  <c r="R1039" i="61"/>
  <c r="Q1039" i="61"/>
  <c r="R753" i="61"/>
  <c r="Q753" i="61"/>
  <c r="Q775" i="61"/>
  <c r="R775" i="61"/>
  <c r="R806" i="61"/>
  <c r="Q806" i="61"/>
  <c r="R829" i="61"/>
  <c r="Q829" i="61"/>
  <c r="R851" i="61"/>
  <c r="Q851" i="61"/>
  <c r="Q886" i="61"/>
  <c r="R886" i="61"/>
  <c r="AL3" i="30"/>
  <c r="L929" i="61"/>
  <c r="R929" i="61" s="1"/>
  <c r="R959" i="61"/>
  <c r="M918" i="61"/>
  <c r="R870" i="61"/>
  <c r="K678" i="61"/>
  <c r="K683" i="61" s="1"/>
  <c r="K641" i="61"/>
  <c r="K647" i="61" s="1"/>
  <c r="K593" i="61"/>
  <c r="K610" i="61" s="1"/>
  <c r="L593" i="61"/>
  <c r="L610" i="61" s="1"/>
  <c r="M624" i="61"/>
  <c r="M639" i="61" s="1"/>
  <c r="K612" i="61"/>
  <c r="K622" i="61" s="1"/>
  <c r="L656" i="61"/>
  <c r="L659" i="61" s="1"/>
  <c r="L641" i="61"/>
  <c r="L647" i="61" s="1"/>
  <c r="M661" i="61"/>
  <c r="M668" i="61" s="1"/>
  <c r="M649" i="61"/>
  <c r="L670" i="61"/>
  <c r="L676" i="61" s="1"/>
  <c r="L678" i="61"/>
  <c r="L683" i="61" s="1"/>
  <c r="M612" i="61"/>
  <c r="M622" i="61" s="1"/>
  <c r="K961" i="61"/>
  <c r="K976" i="61" s="1"/>
  <c r="K1011" i="61"/>
  <c r="K920" i="61"/>
  <c r="R1009" i="61"/>
  <c r="L1066" i="61"/>
  <c r="R1066" i="61" s="1"/>
  <c r="L1029" i="61"/>
  <c r="R1029" i="61" s="1"/>
  <c r="R1040" i="61"/>
  <c r="R762" i="61"/>
  <c r="L612" i="61"/>
  <c r="L622" i="61" s="1"/>
  <c r="M656" i="61"/>
  <c r="M659" i="61" s="1"/>
  <c r="M641" i="61"/>
  <c r="M647" i="61" s="1"/>
  <c r="M593" i="61"/>
  <c r="M610" i="61" s="1"/>
  <c r="K1055" i="61"/>
  <c r="K990" i="61"/>
  <c r="K1009" i="61" s="1"/>
  <c r="R719" i="61"/>
  <c r="L1060" i="61"/>
  <c r="R1060" i="61" s="1"/>
  <c r="R796" i="61"/>
  <c r="R711" i="61"/>
  <c r="R726" i="61"/>
  <c r="M929" i="61"/>
  <c r="R849" i="61"/>
  <c r="R879" i="61"/>
  <c r="M862" i="61"/>
  <c r="L918" i="61"/>
  <c r="R918" i="61" s="1"/>
  <c r="K862" i="61"/>
  <c r="M1066" i="61"/>
  <c r="M1029" i="61"/>
  <c r="L1053" i="61"/>
  <c r="R1053" i="61" s="1"/>
  <c r="R855" i="61"/>
  <c r="R889" i="61"/>
  <c r="K1062" i="61"/>
  <c r="R821" i="61"/>
  <c r="R742" i="61"/>
  <c r="R976" i="61"/>
  <c r="R808" i="61"/>
  <c r="R843" i="61"/>
  <c r="R788" i="61"/>
  <c r="L661" i="61"/>
  <c r="L668" i="61" s="1"/>
  <c r="L649" i="61"/>
  <c r="L624" i="61"/>
  <c r="L639" i="61" s="1"/>
  <c r="M670" i="61"/>
  <c r="M676" i="61" s="1"/>
  <c r="M678" i="61"/>
  <c r="M683" i="61" s="1"/>
  <c r="K1031" i="61"/>
  <c r="K1040" i="61" s="1"/>
  <c r="K893" i="61"/>
  <c r="K931" i="61"/>
  <c r="K948" i="61" s="1"/>
  <c r="K978" i="61"/>
  <c r="K988" i="61" s="1"/>
  <c r="K1042" i="61"/>
  <c r="K950" i="61"/>
  <c r="K959" i="61" s="1"/>
  <c r="R988" i="61"/>
  <c r="M1053" i="61"/>
  <c r="R948" i="61"/>
  <c r="M1060" i="61"/>
  <c r="R751" i="61"/>
  <c r="R768" i="61"/>
  <c r="L862" i="61"/>
  <c r="R862" i="61" s="1"/>
  <c r="AF3" i="34"/>
  <c r="AH3" i="34"/>
  <c r="R604" i="61" l="1"/>
  <c r="Q604" i="61"/>
  <c r="R642" i="61"/>
  <c r="Q642" i="61"/>
  <c r="R678" i="61"/>
  <c r="Q678" i="61"/>
  <c r="R600" i="61"/>
  <c r="Q600" i="61"/>
  <c r="R618" i="61"/>
  <c r="Q618" i="61"/>
  <c r="R636" i="61"/>
  <c r="Q636" i="61"/>
  <c r="Q653" i="61"/>
  <c r="R653" i="61"/>
  <c r="R645" i="61"/>
  <c r="Q645" i="61"/>
  <c r="R602" i="61"/>
  <c r="Q602" i="61"/>
  <c r="R620" i="61"/>
  <c r="Q620" i="61"/>
  <c r="R638" i="61"/>
  <c r="Q638" i="61"/>
  <c r="R657" i="61"/>
  <c r="Q657" i="61"/>
  <c r="R599" i="61"/>
  <c r="Q599" i="61"/>
  <c r="R617" i="61"/>
  <c r="Q617" i="61"/>
  <c r="R635" i="61"/>
  <c r="Q635" i="61"/>
  <c r="R658" i="61"/>
  <c r="Q658" i="61"/>
  <c r="Q675" i="61"/>
  <c r="R675" i="61"/>
  <c r="R597" i="61"/>
  <c r="Q597" i="61"/>
  <c r="R629" i="61"/>
  <c r="Q629" i="61"/>
  <c r="Q656" i="61"/>
  <c r="R656" i="61"/>
  <c r="R601" i="61"/>
  <c r="Q601" i="61"/>
  <c r="R680" i="61"/>
  <c r="Q680" i="61"/>
  <c r="R626" i="61"/>
  <c r="Q626" i="61"/>
  <c r="R621" i="61"/>
  <c r="Q621" i="61"/>
  <c r="R664" i="61"/>
  <c r="Q664" i="61"/>
  <c r="R633" i="61"/>
  <c r="Q633" i="61"/>
  <c r="R666" i="61"/>
  <c r="Q666" i="61"/>
  <c r="R615" i="61"/>
  <c r="Q615" i="61"/>
  <c r="R662" i="61"/>
  <c r="Q662" i="61"/>
  <c r="R608" i="61"/>
  <c r="Q608" i="61"/>
  <c r="R594" i="61"/>
  <c r="Q594" i="61"/>
  <c r="R612" i="61"/>
  <c r="Q612" i="61"/>
  <c r="R630" i="61"/>
  <c r="Q630" i="61"/>
  <c r="R681" i="61"/>
  <c r="Q681" i="61"/>
  <c r="R667" i="61"/>
  <c r="Q667" i="61"/>
  <c r="R607" i="61"/>
  <c r="Q607" i="61"/>
  <c r="R627" i="61"/>
  <c r="Q627" i="61"/>
  <c r="R643" i="61"/>
  <c r="Q643" i="61"/>
  <c r="R670" i="61"/>
  <c r="Q670" i="61"/>
  <c r="R609" i="61"/>
  <c r="Q609" i="61"/>
  <c r="R641" i="61"/>
  <c r="Q641" i="61"/>
  <c r="R646" i="61"/>
  <c r="Q646" i="61"/>
  <c r="R625" i="61"/>
  <c r="Q625" i="61"/>
  <c r="R672" i="61"/>
  <c r="Q672" i="61"/>
  <c r="R624" i="61"/>
  <c r="Q624" i="61"/>
  <c r="R679" i="61"/>
  <c r="Q679" i="61"/>
  <c r="R661" i="61"/>
  <c r="Q661" i="61"/>
  <c r="R606" i="61"/>
  <c r="Q606" i="61"/>
  <c r="R663" i="61"/>
  <c r="Q663" i="61"/>
  <c r="Q603" i="61"/>
  <c r="R603" i="61"/>
  <c r="R605" i="61"/>
  <c r="Q605" i="61"/>
  <c r="R628" i="61"/>
  <c r="Q628" i="61"/>
  <c r="R644" i="61"/>
  <c r="Q644" i="61"/>
  <c r="R665" i="61"/>
  <c r="Q665" i="61"/>
  <c r="R596" i="61"/>
  <c r="Q596" i="61"/>
  <c r="R614" i="61"/>
  <c r="Q614" i="61"/>
  <c r="R632" i="61"/>
  <c r="Q632" i="61"/>
  <c r="R649" i="61"/>
  <c r="Q649" i="61"/>
  <c r="R671" i="61"/>
  <c r="Q671" i="61"/>
  <c r="R598" i="61"/>
  <c r="Q598" i="61"/>
  <c r="R616" i="61"/>
  <c r="Q616" i="61"/>
  <c r="R634" i="61"/>
  <c r="Q634" i="61"/>
  <c r="R651" i="61"/>
  <c r="Q651" i="61"/>
  <c r="R673" i="61"/>
  <c r="Q673" i="61"/>
  <c r="R595" i="61"/>
  <c r="Q595" i="61"/>
  <c r="R613" i="61"/>
  <c r="Q613" i="61"/>
  <c r="R631" i="61"/>
  <c r="Q631" i="61"/>
  <c r="R652" i="61"/>
  <c r="Q652" i="61"/>
  <c r="R674" i="61"/>
  <c r="Q674" i="61"/>
  <c r="R619" i="61"/>
  <c r="Q619" i="61"/>
  <c r="R650" i="61"/>
  <c r="Q650" i="61"/>
  <c r="R593" i="61"/>
  <c r="Q593" i="61"/>
  <c r="R637" i="61"/>
  <c r="Q637" i="61"/>
  <c r="Q796" i="61"/>
  <c r="Q948" i="61"/>
  <c r="Q988" i="61"/>
  <c r="Q808" i="61"/>
  <c r="Q1066" i="61"/>
  <c r="Q1009" i="61"/>
  <c r="Q959" i="61"/>
  <c r="Q843" i="61"/>
  <c r="Q849" i="61"/>
  <c r="Q768" i="61"/>
  <c r="Q976" i="61"/>
  <c r="Q821" i="61"/>
  <c r="Q855" i="61"/>
  <c r="Q726" i="61"/>
  <c r="Q1060" i="61"/>
  <c r="Q762" i="61"/>
  <c r="Q870" i="61"/>
  <c r="Q929" i="61"/>
  <c r="Q742" i="61"/>
  <c r="Q918" i="61"/>
  <c r="Q1029" i="61"/>
  <c r="Q862" i="61"/>
  <c r="Q751" i="61"/>
  <c r="Q788" i="61"/>
  <c r="Q889" i="61"/>
  <c r="Q1053" i="61"/>
  <c r="Q879" i="61"/>
  <c r="Q711" i="61"/>
  <c r="Q719" i="61"/>
  <c r="Q1040" i="61"/>
  <c r="M1067" i="61"/>
  <c r="M1068" i="61" s="1"/>
  <c r="K1066" i="61"/>
  <c r="L1067" i="61"/>
  <c r="K890" i="61"/>
  <c r="K891" i="61" s="1"/>
  <c r="R659" i="61"/>
  <c r="K624" i="61"/>
  <c r="K639" i="61" s="1"/>
  <c r="R676" i="61"/>
  <c r="K670" i="61"/>
  <c r="K676" i="61" s="1"/>
  <c r="K656" i="61"/>
  <c r="K659" i="61" s="1"/>
  <c r="K1053" i="61"/>
  <c r="K918" i="61"/>
  <c r="R639" i="61"/>
  <c r="L654" i="61"/>
  <c r="R654" i="61" s="1"/>
  <c r="R668" i="61"/>
  <c r="K929" i="61"/>
  <c r="K1029" i="61"/>
  <c r="K649" i="61"/>
  <c r="L890" i="61"/>
  <c r="R890" i="61" s="1"/>
  <c r="K1060" i="61"/>
  <c r="R622" i="61"/>
  <c r="M654" i="61"/>
  <c r="R610" i="61"/>
  <c r="R647" i="61"/>
  <c r="K661" i="61"/>
  <c r="K668" i="61" s="1"/>
  <c r="M890" i="61"/>
  <c r="M891" i="61" s="1"/>
  <c r="R683" i="61"/>
  <c r="J590" i="61"/>
  <c r="J1069" i="61" s="1"/>
  <c r="J1070" i="61" s="1"/>
  <c r="AJ3" i="34"/>
  <c r="AG3" i="34"/>
  <c r="L1068" i="61" l="1"/>
  <c r="R1067" i="61"/>
  <c r="Q1067" i="61"/>
  <c r="Q683" i="61"/>
  <c r="Q610" i="61"/>
  <c r="Q622" i="61"/>
  <c r="Q639" i="61"/>
  <c r="Q659" i="61"/>
  <c r="Q668" i="61"/>
  <c r="Q676" i="61"/>
  <c r="Q647" i="61"/>
  <c r="L891" i="61"/>
  <c r="Q890" i="61"/>
  <c r="Q654" i="61"/>
  <c r="K1067" i="61"/>
  <c r="K1068" i="61" s="1"/>
  <c r="M684" i="61"/>
  <c r="M685" i="61" s="1"/>
  <c r="K654" i="61"/>
  <c r="L684" i="61"/>
  <c r="R684" i="61" s="1"/>
  <c r="J591" i="61"/>
  <c r="Q891" i="61" l="1"/>
  <c r="L685" i="61"/>
  <c r="Q684" i="61"/>
  <c r="Q1068" i="61"/>
  <c r="K684" i="61"/>
  <c r="K685" i="61" s="1"/>
  <c r="M457" i="61"/>
  <c r="M462" i="61" s="1"/>
  <c r="L507" i="61"/>
  <c r="L512" i="61" s="1"/>
  <c r="M436" i="61"/>
  <c r="M455" i="61" s="1"/>
  <c r="R581" i="61" l="1"/>
  <c r="R517" i="61"/>
  <c r="R487" i="61"/>
  <c r="R567" i="61"/>
  <c r="R477" i="61"/>
  <c r="R511" i="61"/>
  <c r="R555" i="61"/>
  <c r="R493" i="61"/>
  <c r="R561" i="61"/>
  <c r="R449" i="61"/>
  <c r="R527" i="61"/>
  <c r="R587" i="61"/>
  <c r="R441" i="61"/>
  <c r="R497" i="61"/>
  <c r="R523" i="61"/>
  <c r="R577" i="61"/>
  <c r="R507" i="61"/>
  <c r="R469" i="61"/>
  <c r="R545" i="61"/>
  <c r="R453" i="61"/>
  <c r="R501" i="61"/>
  <c r="R541" i="61"/>
  <c r="Q685" i="61"/>
  <c r="M559" i="61"/>
  <c r="M564" i="61" s="1"/>
  <c r="L533" i="61"/>
  <c r="L550" i="61" s="1"/>
  <c r="M492" i="61"/>
  <c r="M505" i="61" s="1"/>
  <c r="L514" i="61"/>
  <c r="L520" i="61" s="1"/>
  <c r="L552" i="61"/>
  <c r="L557" i="61" s="1"/>
  <c r="L574" i="61"/>
  <c r="L582" i="61" s="1"/>
  <c r="Q453" i="61"/>
  <c r="Q493" i="61"/>
  <c r="Q511" i="61"/>
  <c r="M533" i="61"/>
  <c r="M550" i="61" s="1"/>
  <c r="L457" i="61"/>
  <c r="L462" i="61" s="1"/>
  <c r="M514" i="61"/>
  <c r="M520" i="61" s="1"/>
  <c r="M552" i="61"/>
  <c r="M557" i="61" s="1"/>
  <c r="M574" i="61"/>
  <c r="M582" i="61" s="1"/>
  <c r="L480" i="61"/>
  <c r="L490" i="61" s="1"/>
  <c r="Q441" i="61"/>
  <c r="Q477" i="61"/>
  <c r="Q497" i="61"/>
  <c r="Q517" i="61"/>
  <c r="Q555" i="61"/>
  <c r="Q577" i="61"/>
  <c r="L559" i="61"/>
  <c r="L564" i="61" s="1"/>
  <c r="M480" i="61"/>
  <c r="M490" i="61" s="1"/>
  <c r="L464" i="61"/>
  <c r="L478" i="61" s="1"/>
  <c r="L522" i="61"/>
  <c r="L531" i="61" s="1"/>
  <c r="M464" i="61"/>
  <c r="M478" i="61" s="1"/>
  <c r="M522" i="61"/>
  <c r="M531" i="61" s="1"/>
  <c r="L584" i="61"/>
  <c r="L589" i="61" s="1"/>
  <c r="Q501" i="61"/>
  <c r="Q523" i="61"/>
  <c r="Q541" i="61"/>
  <c r="Q561" i="61"/>
  <c r="Q581" i="61"/>
  <c r="M584" i="61"/>
  <c r="M589" i="61" s="1"/>
  <c r="L566" i="61"/>
  <c r="L572" i="61" s="1"/>
  <c r="M566" i="61"/>
  <c r="M572" i="61" s="1"/>
  <c r="Q449" i="61"/>
  <c r="Q469" i="61"/>
  <c r="Q487" i="61"/>
  <c r="M507" i="61"/>
  <c r="Q527" i="61"/>
  <c r="Q545" i="61"/>
  <c r="Q567" i="61"/>
  <c r="Q587" i="61"/>
  <c r="L436" i="61"/>
  <c r="L455" i="61" s="1"/>
  <c r="L492" i="61"/>
  <c r="L505" i="61" s="1"/>
  <c r="Q507" i="61" l="1"/>
  <c r="M512" i="61"/>
  <c r="R548" i="61"/>
  <c r="Q548" i="61"/>
  <c r="R489" i="61"/>
  <c r="Q489" i="61"/>
  <c r="R488" i="61"/>
  <c r="Q488" i="61"/>
  <c r="R504" i="61"/>
  <c r="Q504" i="61"/>
  <c r="R503" i="61"/>
  <c r="Q503" i="61"/>
  <c r="R502" i="61"/>
  <c r="Q502" i="61"/>
  <c r="R500" i="61"/>
  <c r="Q500" i="61"/>
  <c r="R499" i="61"/>
  <c r="Q499" i="61"/>
  <c r="R576" i="61"/>
  <c r="Q576" i="61"/>
  <c r="R495" i="61"/>
  <c r="Q495" i="61"/>
  <c r="R494" i="61"/>
  <c r="Q494" i="61"/>
  <c r="R549" i="61"/>
  <c r="Q549" i="61"/>
  <c r="R459" i="61"/>
  <c r="Q459" i="61"/>
  <c r="R465" i="61"/>
  <c r="Q465" i="61"/>
  <c r="R530" i="61"/>
  <c r="Q530" i="61"/>
  <c r="R452" i="61"/>
  <c r="Q452" i="61"/>
  <c r="R547" i="61"/>
  <c r="Q547" i="61"/>
  <c r="R471" i="61"/>
  <c r="Q471" i="61"/>
  <c r="R546" i="61"/>
  <c r="Q546" i="61"/>
  <c r="R470" i="61"/>
  <c r="Q470" i="61"/>
  <c r="R566" i="61"/>
  <c r="Q566" i="61"/>
  <c r="R486" i="61"/>
  <c r="Q486" i="61"/>
  <c r="R563" i="61"/>
  <c r="Q563" i="61"/>
  <c r="R485" i="61"/>
  <c r="Q485" i="61"/>
  <c r="R562" i="61"/>
  <c r="Q562" i="61"/>
  <c r="R484" i="61"/>
  <c r="Q484" i="61"/>
  <c r="Q560" i="61"/>
  <c r="R482" i="61"/>
  <c r="Q482" i="61"/>
  <c r="R559" i="61"/>
  <c r="Q559" i="61"/>
  <c r="R481" i="61"/>
  <c r="Q481" i="61"/>
  <c r="R556" i="61"/>
  <c r="Q556" i="61"/>
  <c r="R480" i="61"/>
  <c r="Q480" i="61"/>
  <c r="R554" i="61"/>
  <c r="Q554" i="61"/>
  <c r="R476" i="61"/>
  <c r="Q476" i="61"/>
  <c r="R553" i="61"/>
  <c r="Q553" i="61"/>
  <c r="R475" i="61"/>
  <c r="Q475" i="61"/>
  <c r="R552" i="61"/>
  <c r="Q552" i="61"/>
  <c r="R474" i="61"/>
  <c r="Q474" i="61"/>
  <c r="R533" i="61"/>
  <c r="Q533" i="61"/>
  <c r="Q445" i="61"/>
  <c r="R445" i="61"/>
  <c r="R472" i="61"/>
  <c r="Q472" i="61"/>
  <c r="R569" i="61"/>
  <c r="Q569" i="61"/>
  <c r="R586" i="61"/>
  <c r="Q586" i="61"/>
  <c r="R584" i="61"/>
  <c r="Q584" i="61"/>
  <c r="R580" i="61"/>
  <c r="Q580" i="61"/>
  <c r="R578" i="61"/>
  <c r="Q578" i="61"/>
  <c r="R574" i="61"/>
  <c r="Q574" i="61"/>
  <c r="R510" i="61"/>
  <c r="Q510" i="61"/>
  <c r="R529" i="61"/>
  <c r="Q529" i="61"/>
  <c r="R451" i="61"/>
  <c r="Q451" i="61"/>
  <c r="R528" i="61"/>
  <c r="Q528" i="61"/>
  <c r="R450" i="61"/>
  <c r="Q450" i="61"/>
  <c r="R544" i="61"/>
  <c r="Q544" i="61"/>
  <c r="R468" i="61"/>
  <c r="Q468" i="61"/>
  <c r="R543" i="61"/>
  <c r="Q543" i="61"/>
  <c r="R467" i="61"/>
  <c r="Q467" i="61"/>
  <c r="R542" i="61"/>
  <c r="Q542" i="61"/>
  <c r="R466" i="61"/>
  <c r="Q466" i="61"/>
  <c r="R540" i="61"/>
  <c r="Q540" i="61"/>
  <c r="R464" i="61"/>
  <c r="Q464" i="61"/>
  <c r="R539" i="61"/>
  <c r="Q539" i="61"/>
  <c r="R461" i="61"/>
  <c r="Q461" i="61"/>
  <c r="R538" i="61"/>
  <c r="Q538" i="61"/>
  <c r="R460" i="61"/>
  <c r="Q460" i="61"/>
  <c r="R536" i="61"/>
  <c r="Q536" i="61"/>
  <c r="R458" i="61"/>
  <c r="Q458" i="61"/>
  <c r="R535" i="61"/>
  <c r="Q535" i="61"/>
  <c r="R457" i="61"/>
  <c r="Q457" i="61"/>
  <c r="R534" i="61"/>
  <c r="Q534" i="61"/>
  <c r="R454" i="61"/>
  <c r="Q454" i="61"/>
  <c r="R473" i="61"/>
  <c r="Q473" i="61"/>
  <c r="R537" i="61"/>
  <c r="Q537" i="61"/>
  <c r="R568" i="61"/>
  <c r="Q568" i="61"/>
  <c r="R585" i="61"/>
  <c r="Q585" i="61"/>
  <c r="R579" i="61"/>
  <c r="Q579" i="61"/>
  <c r="R498" i="61"/>
  <c r="Q498" i="61"/>
  <c r="R496" i="61"/>
  <c r="Q496" i="61"/>
  <c r="R575" i="61"/>
  <c r="Q575" i="61"/>
  <c r="R570" i="61"/>
  <c r="Q570" i="61"/>
  <c r="R492" i="61"/>
  <c r="Q492" i="61"/>
  <c r="R436" i="61"/>
  <c r="Q436" i="61"/>
  <c r="R509" i="61"/>
  <c r="Q509" i="61"/>
  <c r="R588" i="61"/>
  <c r="Q588" i="61"/>
  <c r="R508" i="61"/>
  <c r="Q508" i="61"/>
  <c r="R526" i="61"/>
  <c r="Q526" i="61"/>
  <c r="R448" i="61"/>
  <c r="Q448" i="61"/>
  <c r="R525" i="61"/>
  <c r="Q525" i="61"/>
  <c r="R447" i="61"/>
  <c r="Q447" i="61"/>
  <c r="R524" i="61"/>
  <c r="Q524" i="61"/>
  <c r="R446" i="61"/>
  <c r="Q446" i="61"/>
  <c r="R522" i="61"/>
  <c r="Q522" i="61"/>
  <c r="R444" i="61"/>
  <c r="Q444" i="61"/>
  <c r="R519" i="61"/>
  <c r="Q519" i="61"/>
  <c r="R443" i="61"/>
  <c r="Q443" i="61"/>
  <c r="R518" i="61"/>
  <c r="Q518" i="61"/>
  <c r="R442" i="61"/>
  <c r="Q442" i="61"/>
  <c r="R516" i="61"/>
  <c r="Q516" i="61"/>
  <c r="R440" i="61"/>
  <c r="Q440" i="61"/>
  <c r="R515" i="61"/>
  <c r="Q515" i="61"/>
  <c r="R439" i="61"/>
  <c r="Q439" i="61"/>
  <c r="R514" i="61"/>
  <c r="Q514" i="61"/>
  <c r="R438" i="61"/>
  <c r="Q438" i="61"/>
  <c r="R571" i="61"/>
  <c r="Q571" i="61"/>
  <c r="R437" i="61"/>
  <c r="Q437" i="61"/>
  <c r="Q483" i="61"/>
  <c r="R483" i="61"/>
  <c r="K533" i="61"/>
  <c r="K550" i="61" s="1"/>
  <c r="L412" i="61"/>
  <c r="L416" i="61" s="1"/>
  <c r="L388" i="61"/>
  <c r="L393" i="61" s="1"/>
  <c r="L362" i="61"/>
  <c r="L371" i="61" s="1"/>
  <c r="L323" i="61"/>
  <c r="L338" i="61" s="1"/>
  <c r="L311" i="61"/>
  <c r="L321" i="61" s="1"/>
  <c r="L283" i="61"/>
  <c r="L289" i="61" s="1"/>
  <c r="L428" i="61"/>
  <c r="L432" i="61" s="1"/>
  <c r="L212" i="61"/>
  <c r="L223" i="61" s="1"/>
  <c r="L182" i="61"/>
  <c r="M421" i="61"/>
  <c r="M401" i="61"/>
  <c r="M410" i="61" s="1"/>
  <c r="M395" i="61"/>
  <c r="M399" i="61" s="1"/>
  <c r="M373" i="61"/>
  <c r="M386" i="61" s="1"/>
  <c r="M340" i="61"/>
  <c r="M360" i="61" s="1"/>
  <c r="M297" i="61"/>
  <c r="M309" i="61" s="1"/>
  <c r="M291" i="61"/>
  <c r="M295" i="61" s="1"/>
  <c r="M267" i="61"/>
  <c r="M281" i="61" s="1"/>
  <c r="M256" i="61"/>
  <c r="M265" i="61" s="1"/>
  <c r="M238" i="61"/>
  <c r="M254" i="61" s="1"/>
  <c r="M225" i="61"/>
  <c r="M236" i="61" s="1"/>
  <c r="L421" i="61"/>
  <c r="L401" i="61"/>
  <c r="L410" i="61" s="1"/>
  <c r="L395" i="61"/>
  <c r="L399" i="61" s="1"/>
  <c r="L373" i="61"/>
  <c r="L386" i="61" s="1"/>
  <c r="L340" i="61"/>
  <c r="L360" i="61" s="1"/>
  <c r="L297" i="61"/>
  <c r="L309" i="61" s="1"/>
  <c r="L291" i="61"/>
  <c r="L295" i="61" s="1"/>
  <c r="L267" i="61"/>
  <c r="L281" i="61" s="1"/>
  <c r="L256" i="61"/>
  <c r="L265" i="61" s="1"/>
  <c r="L238" i="61"/>
  <c r="L254" i="61" s="1"/>
  <c r="L225" i="61"/>
  <c r="L236" i="61" s="1"/>
  <c r="M412" i="61"/>
  <c r="M416" i="61" s="1"/>
  <c r="M388" i="61"/>
  <c r="M393" i="61" s="1"/>
  <c r="M362" i="61"/>
  <c r="M371" i="61" s="1"/>
  <c r="M323" i="61"/>
  <c r="M338" i="61" s="1"/>
  <c r="M311" i="61"/>
  <c r="M321" i="61" s="1"/>
  <c r="M283" i="61"/>
  <c r="M289" i="61" s="1"/>
  <c r="M428" i="61"/>
  <c r="M432" i="61" s="1"/>
  <c r="M212" i="61"/>
  <c r="M223" i="61" s="1"/>
  <c r="M182" i="61"/>
  <c r="R589" i="61"/>
  <c r="R550" i="61"/>
  <c r="R505" i="61"/>
  <c r="R512" i="61"/>
  <c r="K559" i="61"/>
  <c r="K564" i="61" s="1"/>
  <c r="K566" i="61"/>
  <c r="K572" i="61" s="1"/>
  <c r="K464" i="61"/>
  <c r="K478" i="61" s="1"/>
  <c r="K522" i="61"/>
  <c r="K531" i="61" s="1"/>
  <c r="AL3" i="39"/>
  <c r="R531" i="61"/>
  <c r="R582" i="61"/>
  <c r="K492" i="61"/>
  <c r="K505" i="61" s="1"/>
  <c r="R564" i="61"/>
  <c r="R462" i="61"/>
  <c r="R520" i="61"/>
  <c r="R478" i="61"/>
  <c r="R455" i="61"/>
  <c r="R572" i="61"/>
  <c r="R490" i="61"/>
  <c r="R557" i="61"/>
  <c r="AM3" i="16"/>
  <c r="AJ3" i="16"/>
  <c r="R185" i="61" l="1"/>
  <c r="Q185" i="61"/>
  <c r="R201" i="61"/>
  <c r="Q201" i="61"/>
  <c r="R246" i="61"/>
  <c r="Q246" i="61"/>
  <c r="R286" i="61"/>
  <c r="Q286" i="61"/>
  <c r="R332" i="61"/>
  <c r="Q332" i="61"/>
  <c r="R389" i="61"/>
  <c r="Q389" i="61"/>
  <c r="R288" i="61"/>
  <c r="Q288" i="61"/>
  <c r="R196" i="61"/>
  <c r="Q196" i="61"/>
  <c r="R232" i="61"/>
  <c r="Q232" i="61"/>
  <c r="R259" i="61"/>
  <c r="Q259" i="61"/>
  <c r="R302" i="61"/>
  <c r="Q302" i="61"/>
  <c r="R345" i="61"/>
  <c r="Q345" i="61"/>
  <c r="R404" i="61"/>
  <c r="Q404" i="61"/>
  <c r="R308" i="61"/>
  <c r="Q308" i="61"/>
  <c r="R55" i="61"/>
  <c r="Q55" i="61"/>
  <c r="R187" i="61"/>
  <c r="Q187" i="61"/>
  <c r="R195" i="61"/>
  <c r="Q195" i="61"/>
  <c r="R203" i="61"/>
  <c r="Q203" i="61"/>
  <c r="R217" i="61"/>
  <c r="Q217" i="61"/>
  <c r="R231" i="61"/>
  <c r="Q231" i="61"/>
  <c r="R243" i="61"/>
  <c r="Q243" i="61"/>
  <c r="R247" i="61"/>
  <c r="Q247" i="61"/>
  <c r="R258" i="61"/>
  <c r="Q258" i="61"/>
  <c r="R269" i="61"/>
  <c r="Q269" i="61"/>
  <c r="R277" i="61"/>
  <c r="Q277" i="61"/>
  <c r="R291" i="61"/>
  <c r="Q291" i="61"/>
  <c r="R301" i="61"/>
  <c r="Q301" i="61"/>
  <c r="R314" i="61"/>
  <c r="Q314" i="61"/>
  <c r="R326" i="61"/>
  <c r="Q326" i="61"/>
  <c r="R334" i="61"/>
  <c r="Q334" i="61"/>
  <c r="R344" i="61"/>
  <c r="Q344" i="61"/>
  <c r="R352" i="61"/>
  <c r="Q352" i="61"/>
  <c r="R365" i="61"/>
  <c r="Q365" i="61"/>
  <c r="R391" i="61"/>
  <c r="Q391" i="61"/>
  <c r="R403" i="61"/>
  <c r="Q403" i="61"/>
  <c r="R421" i="61"/>
  <c r="Q421" i="61"/>
  <c r="R220" i="61"/>
  <c r="Q220" i="61"/>
  <c r="R307" i="61"/>
  <c r="Q307" i="61"/>
  <c r="R415" i="61"/>
  <c r="R209" i="61"/>
  <c r="Q209" i="61"/>
  <c r="R182" i="61"/>
  <c r="Q182" i="61"/>
  <c r="R190" i="61"/>
  <c r="Q190" i="61"/>
  <c r="R198" i="61"/>
  <c r="Q198" i="61"/>
  <c r="R212" i="61"/>
  <c r="Q212" i="61"/>
  <c r="R226" i="61"/>
  <c r="Q226" i="61"/>
  <c r="R239" i="61"/>
  <c r="Q239" i="61"/>
  <c r="R430" i="61"/>
  <c r="Q430" i="61"/>
  <c r="R250" i="61"/>
  <c r="Q250" i="61"/>
  <c r="R261" i="61"/>
  <c r="Q261" i="61"/>
  <c r="R272" i="61"/>
  <c r="Q272" i="61"/>
  <c r="R283" i="61"/>
  <c r="Q283" i="61"/>
  <c r="R294" i="61"/>
  <c r="Q294" i="61"/>
  <c r="R304" i="61"/>
  <c r="Q304" i="61"/>
  <c r="R317" i="61"/>
  <c r="Q317" i="61"/>
  <c r="R329" i="61"/>
  <c r="Q329" i="61"/>
  <c r="R337" i="61"/>
  <c r="Q337" i="61"/>
  <c r="R347" i="61"/>
  <c r="Q347" i="61"/>
  <c r="R355" i="61"/>
  <c r="Q355" i="61"/>
  <c r="R368" i="61"/>
  <c r="Q368" i="61"/>
  <c r="R396" i="61"/>
  <c r="Q396" i="61"/>
  <c r="R406" i="61"/>
  <c r="Q406" i="61"/>
  <c r="R424" i="61"/>
  <c r="Q424" i="61"/>
  <c r="Q235" i="61"/>
  <c r="R235" i="61"/>
  <c r="R369" i="61"/>
  <c r="Q369" i="61"/>
  <c r="R370" i="61"/>
  <c r="Q370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9" i="61"/>
  <c r="Q229" i="61"/>
  <c r="R256" i="61"/>
  <c r="Q256" i="61"/>
  <c r="R275" i="61"/>
  <c r="Q275" i="61"/>
  <c r="R324" i="61"/>
  <c r="Q324" i="61"/>
  <c r="R350" i="61"/>
  <c r="Q350" i="61"/>
  <c r="R413" i="61"/>
  <c r="Q413" i="61"/>
  <c r="R359" i="61"/>
  <c r="Q359" i="61"/>
  <c r="R204" i="61"/>
  <c r="Q204" i="61"/>
  <c r="R248" i="61"/>
  <c r="Q248" i="61"/>
  <c r="R278" i="61"/>
  <c r="Q278" i="61"/>
  <c r="R327" i="61"/>
  <c r="Q327" i="61"/>
  <c r="R366" i="61"/>
  <c r="Q366" i="61"/>
  <c r="R233" i="61"/>
  <c r="Q2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9" i="61"/>
  <c r="Q189" i="61"/>
  <c r="R197" i="61"/>
  <c r="Q197" i="61"/>
  <c r="R205" i="61"/>
  <c r="Q205" i="61"/>
  <c r="R225" i="61"/>
  <c r="Q225" i="61"/>
  <c r="R238" i="61"/>
  <c r="Q238" i="61"/>
  <c r="R429" i="61"/>
  <c r="Q429" i="61"/>
  <c r="R249" i="61"/>
  <c r="Q249" i="61"/>
  <c r="R260" i="61"/>
  <c r="Q260" i="61"/>
  <c r="R271" i="61"/>
  <c r="Q271" i="61"/>
  <c r="R279" i="61"/>
  <c r="Q279" i="61"/>
  <c r="R293" i="61"/>
  <c r="Q293" i="61"/>
  <c r="R303" i="61"/>
  <c r="Q303" i="61"/>
  <c r="R316" i="61"/>
  <c r="Q316" i="61"/>
  <c r="R328" i="61"/>
  <c r="Q328" i="61"/>
  <c r="R336" i="61"/>
  <c r="Q336" i="61"/>
  <c r="R346" i="61"/>
  <c r="Q346" i="61"/>
  <c r="R354" i="61"/>
  <c r="Q354" i="61"/>
  <c r="R367" i="61"/>
  <c r="Q367" i="61"/>
  <c r="R395" i="61"/>
  <c r="Q395" i="61"/>
  <c r="R405" i="61"/>
  <c r="Q405" i="61"/>
  <c r="R423" i="61"/>
  <c r="Q423" i="61"/>
  <c r="R234" i="61"/>
  <c r="Q234" i="61"/>
  <c r="R320" i="61"/>
  <c r="Q320" i="61"/>
  <c r="R358" i="61"/>
  <c r="Q358" i="61"/>
  <c r="R184" i="61"/>
  <c r="Q184" i="61"/>
  <c r="R192" i="61"/>
  <c r="Q192" i="61"/>
  <c r="R200" i="61"/>
  <c r="Q200" i="61"/>
  <c r="R214" i="61"/>
  <c r="Q214" i="61"/>
  <c r="R228" i="61"/>
  <c r="Q228" i="61"/>
  <c r="R241" i="61"/>
  <c r="Q241" i="61"/>
  <c r="R245" i="61"/>
  <c r="Q245" i="61"/>
  <c r="R252" i="61"/>
  <c r="Q252" i="61"/>
  <c r="R263" i="61"/>
  <c r="Q263" i="61"/>
  <c r="R274" i="61"/>
  <c r="Q274" i="61"/>
  <c r="R285" i="61"/>
  <c r="Q285" i="61"/>
  <c r="R298" i="61"/>
  <c r="Q298" i="61"/>
  <c r="R311" i="61"/>
  <c r="Q311" i="61"/>
  <c r="R323" i="61"/>
  <c r="Q323" i="61"/>
  <c r="R331" i="61"/>
  <c r="Q331" i="61"/>
  <c r="R341" i="61"/>
  <c r="Q341" i="61"/>
  <c r="R349" i="61"/>
  <c r="Q349" i="61"/>
  <c r="R362" i="61"/>
  <c r="Q362" i="61"/>
  <c r="R388" i="61"/>
  <c r="Q388" i="61"/>
  <c r="R398" i="61"/>
  <c r="Q398" i="61"/>
  <c r="R412" i="61"/>
  <c r="Q412" i="61"/>
  <c r="R207" i="61"/>
  <c r="Q207" i="61"/>
  <c r="R280" i="61"/>
  <c r="Q280" i="61"/>
  <c r="R425" i="61"/>
  <c r="Q425" i="61"/>
  <c r="R409" i="61"/>
  <c r="Q409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3" i="61"/>
  <c r="Q193" i="61"/>
  <c r="R215" i="61"/>
  <c r="Q215" i="61"/>
  <c r="R242" i="61"/>
  <c r="Q242" i="61"/>
  <c r="R267" i="61"/>
  <c r="Q267" i="61"/>
  <c r="R299" i="61"/>
  <c r="Q299" i="61"/>
  <c r="Q312" i="61"/>
  <c r="R312" i="61"/>
  <c r="R342" i="61"/>
  <c r="Q342" i="61"/>
  <c r="R363" i="61"/>
  <c r="Q363" i="61"/>
  <c r="R401" i="61"/>
  <c r="Q401" i="61"/>
  <c r="R208" i="61"/>
  <c r="Q208" i="61"/>
  <c r="R357" i="61"/>
  <c r="Q357" i="61"/>
  <c r="R188" i="61"/>
  <c r="Q188" i="61"/>
  <c r="R218" i="61"/>
  <c r="Q218" i="61"/>
  <c r="R270" i="61"/>
  <c r="Q270" i="61"/>
  <c r="R292" i="61"/>
  <c r="Q292" i="61"/>
  <c r="R315" i="61"/>
  <c r="Q315" i="61"/>
  <c r="R335" i="61"/>
  <c r="Q335" i="61"/>
  <c r="R353" i="61"/>
  <c r="Q353" i="61"/>
  <c r="R392" i="61"/>
  <c r="Q392" i="61"/>
  <c r="R422" i="61"/>
  <c r="Q422" i="61"/>
  <c r="R319" i="61"/>
  <c r="Q319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1" i="61"/>
  <c r="Q191" i="61"/>
  <c r="R199" i="61"/>
  <c r="Q199" i="61"/>
  <c r="R213" i="61"/>
  <c r="Q213" i="61"/>
  <c r="R227" i="61"/>
  <c r="Q227" i="61"/>
  <c r="R240" i="61"/>
  <c r="Q240" i="61"/>
  <c r="R244" i="61"/>
  <c r="Q244" i="61"/>
  <c r="R251" i="61"/>
  <c r="Q251" i="61"/>
  <c r="R262" i="61"/>
  <c r="Q262" i="61"/>
  <c r="R273" i="61"/>
  <c r="Q273" i="61"/>
  <c r="R284" i="61"/>
  <c r="Q284" i="61"/>
  <c r="R297" i="61"/>
  <c r="Q297" i="61"/>
  <c r="R305" i="61"/>
  <c r="Q305" i="61"/>
  <c r="R318" i="61"/>
  <c r="Q318" i="61"/>
  <c r="R330" i="61"/>
  <c r="Q330" i="61"/>
  <c r="R340" i="61"/>
  <c r="Q340" i="61"/>
  <c r="R348" i="61"/>
  <c r="Q348" i="61"/>
  <c r="R356" i="61"/>
  <c r="Q356" i="61"/>
  <c r="R373" i="61"/>
  <c r="Q373" i="61"/>
  <c r="R397" i="61"/>
  <c r="Q397" i="61"/>
  <c r="R407" i="61"/>
  <c r="Q407" i="61"/>
  <c r="R206" i="61"/>
  <c r="Q206" i="61"/>
  <c r="R264" i="61"/>
  <c r="Q264" i="61"/>
  <c r="R408" i="61"/>
  <c r="Q408" i="61"/>
  <c r="R253" i="61"/>
  <c r="Q253" i="61"/>
  <c r="R186" i="61"/>
  <c r="Q186" i="61"/>
  <c r="R194" i="61"/>
  <c r="Q194" i="61"/>
  <c r="R202" i="61"/>
  <c r="Q202" i="61"/>
  <c r="R216" i="61"/>
  <c r="Q216" i="61"/>
  <c r="R230" i="61"/>
  <c r="Q230" i="61"/>
  <c r="R428" i="61"/>
  <c r="Q428" i="61"/>
  <c r="R431" i="61"/>
  <c r="Q431" i="61"/>
  <c r="R257" i="61"/>
  <c r="Q257" i="61"/>
  <c r="R268" i="61"/>
  <c r="Q268" i="61"/>
  <c r="R276" i="61"/>
  <c r="Q276" i="61"/>
  <c r="R287" i="61"/>
  <c r="Q287" i="61"/>
  <c r="R300" i="61"/>
  <c r="Q300" i="61"/>
  <c r="R313" i="61"/>
  <c r="Q313" i="61"/>
  <c r="R325" i="61"/>
  <c r="Q325" i="61"/>
  <c r="R333" i="61"/>
  <c r="Q333" i="61"/>
  <c r="R343" i="61"/>
  <c r="Q343" i="61"/>
  <c r="R351" i="61"/>
  <c r="Q351" i="61"/>
  <c r="R364" i="61"/>
  <c r="Q364" i="61"/>
  <c r="R390" i="61"/>
  <c r="Q390" i="61"/>
  <c r="R402" i="61"/>
  <c r="Q402" i="61"/>
  <c r="R414" i="61"/>
  <c r="Q414" i="61"/>
  <c r="R219" i="61"/>
  <c r="Q219" i="61"/>
  <c r="R306" i="61"/>
  <c r="Q306" i="61"/>
  <c r="R221" i="61"/>
  <c r="Q221" i="61"/>
  <c r="R222" i="61"/>
  <c r="Q2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7" i="61"/>
  <c r="Q490" i="61"/>
  <c r="Q478" i="61"/>
  <c r="Q582" i="61"/>
  <c r="Q505" i="61"/>
  <c r="Q462" i="61"/>
  <c r="Q455" i="61"/>
  <c r="Q531" i="61"/>
  <c r="Q512" i="61"/>
  <c r="Q550" i="61"/>
  <c r="Q572" i="61"/>
  <c r="Q520" i="61"/>
  <c r="Q564" i="61"/>
  <c r="Q589" i="61"/>
  <c r="K507" i="61"/>
  <c r="K512" i="61" s="1"/>
  <c r="M590" i="61"/>
  <c r="M591" i="61" s="1"/>
  <c r="L137" i="61"/>
  <c r="L154" i="61" s="1"/>
  <c r="M171" i="61"/>
  <c r="M178" i="61" s="1"/>
  <c r="M121" i="61"/>
  <c r="M135" i="61" s="1"/>
  <c r="M107" i="61"/>
  <c r="M119" i="61" s="1"/>
  <c r="M156" i="61"/>
  <c r="M169" i="61" s="1"/>
  <c r="L85" i="61"/>
  <c r="L105" i="61" s="1"/>
  <c r="L171" i="61"/>
  <c r="L178" i="61" s="1"/>
  <c r="L121" i="61"/>
  <c r="L135" i="61" s="1"/>
  <c r="L107" i="61"/>
  <c r="L119" i="61" s="1"/>
  <c r="M85" i="61"/>
  <c r="M105" i="61" s="1"/>
  <c r="M137" i="61"/>
  <c r="M154" i="61" s="1"/>
  <c r="L156" i="61"/>
  <c r="L169" i="61" s="1"/>
  <c r="R74" i="61"/>
  <c r="R52" i="61"/>
  <c r="R47" i="61"/>
  <c r="R81" i="61"/>
  <c r="R20" i="61"/>
  <c r="R66" i="61"/>
  <c r="R34" i="61"/>
  <c r="R58" i="61"/>
  <c r="R236" i="61"/>
  <c r="R254" i="61"/>
  <c r="R265" i="61"/>
  <c r="R281" i="61"/>
  <c r="L426" i="61"/>
  <c r="R426" i="61" s="1"/>
  <c r="K421" i="61"/>
  <c r="K238" i="61"/>
  <c r="K254" i="61" s="1"/>
  <c r="K225" i="61"/>
  <c r="K236" i="61" s="1"/>
  <c r="R321" i="61"/>
  <c r="R371" i="61"/>
  <c r="K362" i="61"/>
  <c r="K371" i="61" s="1"/>
  <c r="K323" i="61"/>
  <c r="K338" i="61" s="1"/>
  <c r="K401" i="61"/>
  <c r="K410" i="61" s="1"/>
  <c r="K395" i="61"/>
  <c r="K399" i="61" s="1"/>
  <c r="K373" i="61"/>
  <c r="K386" i="61" s="1"/>
  <c r="K340" i="61"/>
  <c r="K360" i="61" s="1"/>
  <c r="K297" i="61"/>
  <c r="K309" i="61" s="1"/>
  <c r="K291" i="61"/>
  <c r="K295" i="61" s="1"/>
  <c r="K212" i="61"/>
  <c r="K223" i="61" s="1"/>
  <c r="M210" i="61"/>
  <c r="R295" i="61"/>
  <c r="R309" i="61"/>
  <c r="R360" i="61"/>
  <c r="R386" i="61"/>
  <c r="R399" i="61"/>
  <c r="R410" i="61"/>
  <c r="M426" i="61"/>
  <c r="L210" i="61"/>
  <c r="R210" i="61" s="1"/>
  <c r="R223" i="61"/>
  <c r="R432" i="61"/>
  <c r="R289" i="61"/>
  <c r="R393" i="61"/>
  <c r="R416" i="61"/>
  <c r="K267" i="61"/>
  <c r="K281" i="61" s="1"/>
  <c r="K256" i="61"/>
  <c r="K265" i="61" s="1"/>
  <c r="R338" i="61"/>
  <c r="K311" i="61"/>
  <c r="K321" i="61" s="1"/>
  <c r="K412" i="61"/>
  <c r="K416" i="61" s="1"/>
  <c r="K388" i="61"/>
  <c r="K393" i="61" s="1"/>
  <c r="K428" i="61"/>
  <c r="K432" i="61" s="1"/>
  <c r="K552" i="61"/>
  <c r="K557" i="61" s="1"/>
  <c r="K584" i="61"/>
  <c r="K589" i="61" s="1"/>
  <c r="K457" i="61"/>
  <c r="K462" i="61" s="1"/>
  <c r="K514" i="61"/>
  <c r="K520" i="61" s="1"/>
  <c r="K480" i="61"/>
  <c r="K490" i="61" s="1"/>
  <c r="L590" i="61"/>
  <c r="R590" i="61" s="1"/>
  <c r="K574" i="61"/>
  <c r="K582" i="61" s="1"/>
  <c r="AH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89" i="61"/>
  <c r="Q338" i="61"/>
  <c r="Q416" i="61"/>
  <c r="Q223" i="61"/>
  <c r="Q399" i="61"/>
  <c r="Q295" i="61"/>
  <c r="Q321" i="61"/>
  <c r="Q254" i="61"/>
  <c r="Q393" i="61"/>
  <c r="Q210" i="61"/>
  <c r="Q386" i="61"/>
  <c r="Q426" i="61"/>
  <c r="Q236" i="61"/>
  <c r="Q58" i="61"/>
  <c r="Q20" i="61"/>
  <c r="Q81" i="61"/>
  <c r="Q52" i="61"/>
  <c r="Q360" i="61"/>
  <c r="Q281" i="61"/>
  <c r="Q34" i="61"/>
  <c r="Q590" i="61"/>
  <c r="Q432" i="61"/>
  <c r="Q410" i="61"/>
  <c r="Q309" i="61"/>
  <c r="Q371" i="61"/>
  <c r="Q265" i="61"/>
  <c r="Q66" i="61"/>
  <c r="Q47" i="61"/>
  <c r="L82" i="61"/>
  <c r="M82" i="61"/>
  <c r="M83" i="61" s="1"/>
  <c r="R154" i="61"/>
  <c r="R119" i="61"/>
  <c r="R105" i="61"/>
  <c r="R135" i="61"/>
  <c r="R169" i="61"/>
  <c r="R178" i="61"/>
  <c r="K182" i="61"/>
  <c r="K283" i="61"/>
  <c r="K289" i="61" s="1"/>
  <c r="L433" i="61"/>
  <c r="R433" i="61" s="1"/>
  <c r="M433" i="61"/>
  <c r="K426" i="61"/>
  <c r="L591" i="61"/>
  <c r="AK3" i="16"/>
  <c r="R82" i="61" l="1"/>
  <c r="L83" i="61"/>
  <c r="Q169" i="61"/>
  <c r="Q105" i="61"/>
  <c r="Q82" i="61"/>
  <c r="L434" i="61"/>
  <c r="Q433" i="61"/>
  <c r="Q119" i="61"/>
  <c r="Q591" i="61"/>
  <c r="Q154" i="61"/>
  <c r="Q178" i="61"/>
  <c r="Q135" i="61"/>
  <c r="K83" i="61"/>
  <c r="M179" i="61"/>
  <c r="M180" i="61" s="1"/>
  <c r="L179" i="61"/>
  <c r="L1069" i="61" s="1"/>
  <c r="K210" i="61"/>
  <c r="M434" i="61"/>
  <c r="K85" i="61"/>
  <c r="K105" i="61" s="1"/>
  <c r="R1069" i="61" l="1"/>
  <c r="R179" i="61"/>
  <c r="L180" i="61"/>
  <c r="Q179" i="61"/>
  <c r="Q434" i="61"/>
  <c r="K137" i="61"/>
  <c r="K154" i="61" s="1"/>
  <c r="K107" i="61"/>
  <c r="K119" i="61" s="1"/>
  <c r="K171" i="61"/>
  <c r="K178" i="61" s="1"/>
  <c r="K121" i="61"/>
  <c r="K135" i="61" s="1"/>
  <c r="K156" i="61"/>
  <c r="K169" i="61" s="1"/>
  <c r="M1069" i="61"/>
  <c r="M1070" i="61" s="1"/>
  <c r="K433" i="61"/>
  <c r="K434" i="61" s="1"/>
  <c r="L1070" i="61" l="1"/>
  <c r="Q1070" i="61" s="1"/>
  <c r="Q1069" i="61"/>
  <c r="Q180" i="61"/>
  <c r="K179" i="61" l="1"/>
  <c r="K180" i="61" l="1"/>
  <c r="K436" i="61"/>
  <c r="K455" i="61" l="1"/>
  <c r="K590" i="61" s="1"/>
  <c r="K1069" i="61" s="1"/>
  <c r="K591" i="61" l="1"/>
  <c r="K1070" i="61"/>
  <c r="AN3" i="16"/>
  <c r="AL3" i="16"/>
  <c r="AJ3" i="19"/>
</calcChain>
</file>

<file path=xl/sharedStrings.xml><?xml version="1.0" encoding="utf-8"?>
<sst xmlns="http://schemas.openxmlformats.org/spreadsheetml/2006/main" count="11582" uniqueCount="2343">
  <si>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</si>
  <si>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</si>
  <si>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</si>
  <si>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</si>
  <si>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</si>
  <si>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</si>
  <si>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</si>
  <si>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</si>
  <si>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</si>
  <si>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</si>
  <si>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</si>
  <si>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</si>
  <si>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</si>
  <si>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</si>
  <si>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</si>
  <si>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</si>
  <si>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</si>
  <si>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</si>
  <si>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</si>
  <si>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</si>
  <si>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</si>
  <si>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</si>
  <si>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</si>
  <si>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</si>
  <si>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</si>
  <si>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</si>
  <si>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</si>
  <si>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</si>
  <si>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14148 สำนักงานสาธารณสุขกิ่งอำเภอประจักษ์</t>
  </si>
  <si>
    <t>15221 เพ็ญ รพสต_บ้านด่าน</t>
  </si>
  <si>
    <t>405 สาธารณสุขอำเภอศรีธาตุ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</si>
  <si>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</si>
  <si>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</si>
  <si>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</si>
  <si>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</si>
  <si>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</si>
  <si>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</si>
  <si>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</si>
  <si>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</si>
  <si>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</si>
  <si>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</si>
  <si>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</si>
  <si>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</si>
  <si>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</si>
  <si>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</si>
  <si>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</si>
  <si>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</si>
  <si>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</si>
  <si>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</si>
  <si>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</si>
  <si>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</si>
  <si>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</si>
  <si>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</si>
  <si>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</si>
  <si>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</si>
  <si>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</si>
  <si>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</si>
  <si>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</si>
  <si>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</si>
  <si>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</si>
  <si>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</si>
  <si>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</si>
  <si>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</si>
  <si>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</si>
  <si>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</si>
  <si>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</si>
  <si>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</si>
  <si>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</si>
  <si>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</si>
  <si>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</si>
  <si>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</si>
  <si>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</si>
  <si>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</si>
  <si>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</si>
  <si>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</si>
  <si>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</si>
  <si>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</si>
  <si>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</si>
  <si>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</si>
  <si>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</si>
  <si>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</si>
  <si>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</si>
  <si>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</si>
  <si>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</si>
  <si>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</si>
  <si>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</si>
  <si>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</si>
  <si>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</si>
  <si>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</si>
  <si>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</si>
  <si>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</si>
  <si>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</si>
  <si>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</si>
  <si>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</si>
  <si>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</si>
  <si>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</si>
  <si>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</si>
  <si>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</si>
  <si>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</si>
  <si>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</si>
  <si>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</si>
  <si>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</si>
  <si>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</si>
  <si>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</si>
  <si>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</si>
  <si>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</si>
  <si>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</si>
  <si>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</si>
  <si>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</si>
  <si>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</si>
  <si>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</si>
  <si>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</si>
  <si>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</si>
  <si>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</si>
  <si>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</si>
  <si>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</si>
  <si>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</si>
  <si>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</si>
  <si>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</si>
  <si>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</si>
  <si>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</si>
  <si>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</si>
  <si>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</si>
  <si>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</si>
  <si>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</si>
  <si>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</si>
  <si>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</si>
  <si>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</si>
  <si>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</si>
  <si>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</si>
  <si>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</si>
  <si>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</si>
  <si>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</si>
  <si>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</si>
  <si>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</si>
  <si>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</si>
  <si>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</si>
  <si>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</si>
  <si>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</si>
  <si>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</si>
  <si>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</si>
  <si>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</si>
  <si>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</si>
  <si>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</si>
  <si>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</si>
  <si>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</si>
  <si>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</si>
  <si>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</si>
  <si>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</si>
  <si>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</si>
  <si>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</si>
  <si>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</si>
  <si>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</si>
  <si>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</si>
  <si>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</si>
  <si>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</si>
  <si>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</si>
  <si>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</si>
  <si>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</si>
  <si>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</si>
  <si>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</si>
  <si>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</si>
  <si>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</si>
  <si>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</si>
  <si>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</si>
  <si>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</si>
  <si>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</si>
  <si>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</si>
  <si>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</si>
  <si>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</si>
  <si>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</si>
  <si>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</si>
  <si>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</si>
  <si>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</si>
  <si>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</si>
  <si>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</si>
  <si>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</si>
  <si>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</si>
  <si>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</si>
  <si>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</si>
  <si>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</si>
  <si>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</si>
  <si>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</si>
  <si>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</si>
  <si>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</si>
  <si>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</si>
  <si>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</si>
  <si>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</si>
  <si>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</si>
  <si>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</si>
  <si>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</si>
  <si>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</si>
  <si>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</si>
  <si>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</si>
  <si>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</si>
  <si>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</si>
  <si>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</si>
  <si>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</si>
  <si>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</si>
  <si>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</si>
  <si>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</si>
  <si>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</si>
  <si>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</si>
  <si>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</si>
  <si>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</si>
  <si>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</si>
  <si>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</si>
  <si>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</si>
  <si>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</si>
  <si>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</si>
  <si>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</si>
  <si>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</si>
  <si>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</si>
  <si>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</si>
  <si>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</si>
  <si>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</si>
  <si>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</si>
  <si>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</si>
  <si>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</si>
  <si>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</si>
  <si>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</si>
  <si>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</si>
  <si>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</si>
  <si>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</si>
  <si>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</si>
  <si>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</si>
  <si>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</si>
  <si>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</si>
  <si>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</si>
  <si>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</si>
  <si>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</si>
  <si>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</si>
  <si>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</si>
  <si>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</si>
  <si>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</si>
  <si>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</si>
  <si>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</si>
  <si>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</si>
  <si>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</si>
  <si>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</si>
  <si>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</si>
  <si>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</si>
  <si>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</si>
  <si>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</si>
  <si>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</si>
  <si>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</si>
  <si>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</si>
  <si>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</si>
  <si>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</si>
  <si>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</si>
  <si>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</si>
  <si>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</si>
  <si>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</si>
  <si>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</si>
  <si>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</si>
  <si>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</si>
  <si>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</si>
  <si>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</si>
  <si>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</si>
  <si>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</si>
  <si>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</si>
  <si>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</si>
  <si>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</si>
  <si>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</si>
  <si>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</si>
  <si>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</si>
  <si>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</si>
  <si>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</si>
  <si>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</si>
  <si>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</si>
  <si>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</si>
  <si>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</si>
  <si>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</si>
  <si>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</si>
  <si>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</si>
  <si>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</si>
  <si>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</si>
  <si>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</si>
  <si>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</si>
  <si>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</si>
  <si>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</si>
  <si>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</si>
  <si>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</si>
  <si>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</si>
  <si>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</si>
  <si>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</si>
  <si>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</si>
  <si>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</si>
  <si>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</si>
  <si>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</si>
  <si>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</si>
  <si>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</si>
  <si>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</si>
  <si>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</si>
  <si>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</si>
  <si>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</si>
  <si>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</si>
  <si>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</si>
  <si>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</si>
  <si>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</si>
  <si>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</si>
  <si>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</si>
  <si>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</si>
  <si>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</si>
  <si>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</si>
  <si>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</si>
  <si>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</si>
  <si>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</si>
  <si>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</si>
  <si>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</si>
  <si>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</si>
  <si>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</si>
  <si>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</si>
  <si>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</si>
  <si>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</si>
  <si>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</si>
  <si>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</si>
  <si>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</si>
  <si>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</si>
  <si>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</si>
  <si>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</si>
  <si>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</si>
  <si>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</si>
  <si>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</si>
  <si>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</si>
  <si>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</si>
  <si>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</si>
  <si>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</si>
  <si>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</si>
  <si>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</si>
  <si>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</si>
  <si>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</si>
  <si>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</si>
  <si>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</si>
  <si>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</si>
  <si>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</si>
  <si>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</si>
  <si>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</si>
  <si>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</si>
  <si>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</si>
  <si>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</si>
  <si>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</si>
  <si>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</si>
  <si>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</si>
  <si>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</si>
  <si>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</si>
  <si>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</si>
  <si>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</si>
  <si>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</si>
  <si>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</si>
  <si>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</si>
  <si>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</si>
  <si>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</si>
  <si>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</si>
  <si>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</si>
  <si>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</si>
  <si>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</si>
  <si>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</si>
  <si>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</si>
  <si>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</si>
  <si>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</si>
  <si>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</si>
  <si>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</si>
  <si>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</si>
  <si>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</si>
  <si>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</si>
  <si>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</si>
  <si>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</si>
  <si>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</si>
  <si>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</si>
  <si>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</si>
  <si>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</si>
  <si>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</si>
  <si>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</si>
  <si>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</si>
  <si>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</si>
  <si>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</si>
  <si>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</si>
  <si>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</si>
  <si>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</si>
  <si>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</si>
  <si>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</si>
  <si>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</si>
  <si>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</si>
  <si>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</si>
  <si>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</si>
  <si>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</si>
  <si>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</si>
  <si>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</si>
  <si>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</si>
  <si>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</si>
  <si>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</si>
  <si>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</si>
  <si>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</si>
  <si>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</si>
  <si>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</si>
  <si>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</si>
  <si>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</si>
  <si>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</si>
  <si>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</si>
  <si>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</si>
  <si>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</si>
  <si>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</si>
  <si>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</si>
  <si>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</si>
  <si>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</si>
  <si>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</si>
  <si>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</si>
  <si>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</si>
  <si>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</si>
  <si>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</si>
  <si>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</si>
  <si>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</si>
  <si>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</si>
  <si>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</si>
  <si>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</si>
  <si>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</si>
  <si>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</si>
  <si>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</si>
  <si>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</si>
  <si>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</si>
  <si>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</si>
  <si>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</si>
  <si>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</si>
  <si>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</si>
  <si>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</si>
  <si>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</si>
  <si>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</si>
  <si>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</si>
  <si>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</si>
  <si>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</si>
  <si>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</si>
  <si>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</si>
  <si>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</si>
  <si>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</si>
  <si>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</si>
  <si>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</si>
  <si>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</si>
  <si>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</si>
  <si>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</si>
  <si>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</si>
  <si>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</si>
  <si>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</si>
  <si>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</si>
  <si>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</si>
  <si>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</si>
  <si>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</si>
  <si>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</si>
  <si>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</si>
  <si>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</si>
  <si>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</si>
  <si>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</si>
  <si>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</si>
  <si>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</si>
  <si>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</si>
  <si>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</si>
  <si>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</si>
  <si>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</si>
  <si>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</si>
  <si>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</si>
  <si>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</si>
  <si>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</si>
  <si>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</si>
  <si>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</si>
  <si>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</si>
  <si>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</si>
  <si>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รวม CUP สกลนคร</t>
  </si>
  <si>
    <t>47-02</t>
  </si>
  <si>
    <t>รพช.กุสุมาลย์</t>
  </si>
  <si>
    <t>11089 รพช.กุสุมาลย์</t>
  </si>
  <si>
    <t>รวม CUP กุสุมาลย์</t>
  </si>
  <si>
    <t>47-03</t>
  </si>
  <si>
    <t>รพช.กุดบาก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</si>
  <si>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</si>
  <si>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</si>
  <si>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</si>
  <si>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</si>
  <si>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</si>
  <si>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</si>
  <si>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</si>
  <si>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</si>
  <si>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</si>
  <si>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</si>
  <si>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47-06</t>
  </si>
  <si>
    <t>รพช.วาริชภูมิ</t>
  </si>
  <si>
    <t>11093 รพช.วาริชภูมิ</t>
  </si>
  <si>
    <t>รวม CUP วาริชภูมิ</t>
  </si>
  <si>
    <t>47-07</t>
  </si>
  <si>
    <t>รพช.นิคมน้ำอูน</t>
  </si>
  <si>
    <t>11094 รพช.นิคมน้ำอูน</t>
  </si>
  <si>
    <t>รวม CUP นิคมน้ำอูน</t>
  </si>
  <si>
    <t>47-08</t>
  </si>
  <si>
    <t>รพช.วานรนิวาส</t>
  </si>
  <si>
    <t>11095 รพช.วานรนิวาส</t>
  </si>
  <si>
    <t>รวม CUP วานรนิวาส</t>
  </si>
  <si>
    <t>47-09</t>
  </si>
  <si>
    <t>รพช.คำตากล้า</t>
  </si>
  <si>
    <t>11096 รพช.คำตากล้า</t>
  </si>
  <si>
    <t>รวม CUP คำตากล้า</t>
  </si>
  <si>
    <t>47-10</t>
  </si>
  <si>
    <t>รพช.บ้านม่วง</t>
  </si>
  <si>
    <t>11097 รพช.บ้านม่วง</t>
  </si>
  <si>
    <t>รวม CUP บ้านม่วง</t>
  </si>
  <si>
    <t>47-11</t>
  </si>
  <si>
    <t>รพช.อากาศอำนวย</t>
  </si>
  <si>
    <t>11098 รพช.อากาศอำนวย</t>
  </si>
  <si>
    <t>รวม CUP อากาศอำนวย</t>
  </si>
  <si>
    <t>47-12</t>
  </si>
  <si>
    <t>รพร.สว่างแดนดิน</t>
  </si>
  <si>
    <t>11450 รพร.สว่างแดนดิน</t>
  </si>
  <si>
    <t>รวม CUP สว่างแดนดิน</t>
  </si>
  <si>
    <t>47-13</t>
  </si>
  <si>
    <t>รพช.ส่องดาว</t>
  </si>
  <si>
    <t>11099 รพช.ส่องดาว</t>
  </si>
  <si>
    <t>รวม CUP ส่องดาว</t>
  </si>
  <si>
    <t>47-14</t>
  </si>
  <si>
    <t>รพช.เต่างอย</t>
  </si>
  <si>
    <t>11100 รพช.เต่างอย</t>
  </si>
  <si>
    <t>รวม CUP เต่างอย</t>
  </si>
  <si>
    <t>47-15</t>
  </si>
  <si>
    <t>รพช.โคกศรีสุพรรณ</t>
  </si>
  <si>
    <t>11101 รพช.โคกศรีสุพรรณ</t>
  </si>
  <si>
    <t>รวม CUP โคกศรีสุพรรณ</t>
  </si>
  <si>
    <t>47-16</t>
  </si>
  <si>
    <t>รพช.เจริญศิลป์</t>
  </si>
  <si>
    <t>11102 รพช.เจริญศิลป์</t>
  </si>
  <si>
    <t>รวม CUP เจริญศิลป์</t>
  </si>
  <si>
    <t>47-17</t>
  </si>
  <si>
    <t>รพช.โพนนาแก้ว</t>
  </si>
  <si>
    <t>11103 รพช.โพนนาแก้ว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</si>
  <si>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</si>
  <si>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</si>
  <si>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</si>
  <si>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</si>
  <si>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</si>
  <si>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</si>
  <si>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</si>
  <si>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</si>
  <si>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</si>
  <si>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</si>
  <si>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</si>
  <si>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</si>
  <si>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</si>
  <si>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</si>
  <si>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</si>
  <si>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</si>
  <si>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</si>
  <si>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</si>
  <si>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</si>
  <si>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</si>
  <si>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</si>
  <si>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</si>
  <si>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</si>
  <si>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</si>
  <si>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</si>
  <si>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</si>
  <si>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</si>
  <si>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</si>
  <si>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</si>
  <si>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</si>
  <si>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</si>
  <si>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</si>
  <si>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</si>
  <si>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</si>
  <si>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</si>
  <si>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</si>
  <si>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</si>
  <si>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</si>
  <si>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</si>
  <si>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</si>
  <si>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</si>
  <si>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</si>
  <si>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</si>
  <si>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</si>
  <si>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</si>
  <si>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</si>
  <si>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</si>
  <si>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</si>
  <si>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</si>
  <si>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</si>
  <si>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</si>
  <si>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</si>
  <si>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</si>
  <si>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</si>
  <si>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</si>
  <si>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</si>
  <si>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</si>
  <si>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</si>
  <si>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</si>
  <si>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</si>
  <si>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>CodeL3</t>
  </si>
  <si>
    <t>Name3</t>
  </si>
  <si>
    <t>รวมจังหวัด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</si>
  <si>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</si>
  <si>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</si>
  <si>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</si>
  <si>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</si>
  <si>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</si>
  <si>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</si>
  <si>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</si>
  <si>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</si>
  <si>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</si>
  <si>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คะแนนรวมเขต</t>
  </si>
  <si>
    <t>คะแนนรวม</t>
  </si>
  <si>
    <t>คะแนนที่ได้</t>
  </si>
  <si>
    <t>04169 - รพ.สต.บ้านดอนยานาง</t>
  </si>
  <si>
    <t>04170 - รพ.สต.บ้านห้วยลึก</t>
  </si>
  <si>
    <t>04171 - รพ.สต.บ้านหนองบัวโซม</t>
  </si>
  <si>
    <t>04172 - รพ.สต.บ้านหัวนา</t>
  </si>
  <si>
    <t>04173 - รพ.สต.บ้านโนนคูณ</t>
  </si>
  <si>
    <t>04174 - รพ.สต.บ้านข้องโป้</t>
  </si>
  <si>
    <t>04175 - รพ.สต.บ้านนามะเฟือง</t>
  </si>
  <si>
    <t>04176 - รพ.สต.บ้านพร้าว</t>
  </si>
  <si>
    <t>04177 - รพ.สต.บ้านบก</t>
  </si>
  <si>
    <t>04178 - รพ.สต.บ้านนาเลิง</t>
  </si>
  <si>
    <t>04179 - รพ.สต.บ้านห้วยโจด</t>
  </si>
  <si>
    <t>04180 - รพ.สต.บ้านหมากเลื่อม</t>
  </si>
  <si>
    <t>04181 - รพ.สต.เฉลิมพระเกียรติ 60 พรรษา นวมินทราชินี</t>
  </si>
  <si>
    <t>04182 - รพ.สต.บ้านยางหลวงเหนือ</t>
  </si>
  <si>
    <t>04184 - รพ.สต.บ้านหนองบัวเหนือ</t>
  </si>
  <si>
    <t>04185 - รพ.สต.บ้านนาคำไฮ</t>
  </si>
  <si>
    <t>04186 - รพ.สต.บ้านป่าไม้งาม</t>
  </si>
  <si>
    <t>04187 - รพ.สต.บ้านโคกกลาง</t>
  </si>
  <si>
    <t>04188 - รพ.สต.บ้านหนองหว้าน้อย</t>
  </si>
  <si>
    <t>13892 - รพ.สต.บ้านโนนสมบูรณ์</t>
  </si>
  <si>
    <t>04189 - รพ.สต.บ้านโป่งแค</t>
  </si>
  <si>
    <t>04190 - รพ.สต.บ้านนาหนองทุ่ม</t>
  </si>
  <si>
    <t>04191 - รพ.สต.บ้านร่องน้ำใส</t>
  </si>
  <si>
    <t>04192 - รพ.สต.บ้านก่าน</t>
  </si>
  <si>
    <t>04193 - รพ.สต.บ้านซ่ำเสี้ยว</t>
  </si>
  <si>
    <t>04194 - รพ.สต.บ้านกุดกระสู้</t>
  </si>
  <si>
    <t>04195 - รพ.สต.บ้านยางชุม</t>
  </si>
  <si>
    <t>04196 - รพ.สต.บ้านโนนม่วง</t>
  </si>
  <si>
    <t>04197 - รพ.สต.บ้านท่าอุทัย</t>
  </si>
  <si>
    <t>04198 - รพ.สต.บ้านพนาวัลย์</t>
  </si>
  <si>
    <t>04199 - รพ.สต.บ้านป่าแดงงาม</t>
  </si>
  <si>
    <t>14864 - รพ.สต.บ้านโนนสวรรค์</t>
  </si>
  <si>
    <t>04200 - รพ.สต.บ้านถิ่น</t>
  </si>
  <si>
    <t>04201 - รพ.สต.บ้านโสกก้านเหลือง</t>
  </si>
  <si>
    <t>04202 - รพ.สต.บ้านท่าลาด</t>
  </si>
  <si>
    <t>04203 - รพ.สต.บ้านหนองเรือ</t>
  </si>
  <si>
    <t>04204 - รพ.สต.บ้านหนองแวง</t>
  </si>
  <si>
    <t>04205 - รพ.สต.บ้านก้าวหน้า</t>
  </si>
  <si>
    <t>04206 - รพ.สต.บ้านค้อ</t>
  </si>
  <si>
    <t>04207 - รพ.สต.บ้านหนองทุ่ม</t>
  </si>
  <si>
    <t>04208 - รพ.สต.บ้านห้วยมะหลี่</t>
  </si>
  <si>
    <t>04209 - รพ.สต.บ้านหนองตานา</t>
  </si>
  <si>
    <t>04210 - รพ.สต.บ้านโคกม่วง</t>
  </si>
  <si>
    <t>04211 - รพ.สต.บ้านนิคมพัฒนา</t>
  </si>
  <si>
    <t>04212 - รพ.สต.บ้านดงบาก</t>
  </si>
  <si>
    <t>04213 - รพ.สต.บ้านดอนกู่</t>
  </si>
  <si>
    <t>04214 - รพ.สต.บ้านศรีวิชัย</t>
  </si>
  <si>
    <t>04215 - รพ.สต.บ้านโนนอุดมพัฒนา</t>
  </si>
  <si>
    <t>04216 - รพ.สต.บ้านกุดสะเทียน</t>
  </si>
  <si>
    <t>04217 - รพ.สต.บ้านนากอก</t>
  </si>
  <si>
    <t>04218 - รพ.สต.บ้านนาหนองทุ่ม</t>
  </si>
  <si>
    <t>04219 - รพ.สต.บ้านหินตลาด</t>
  </si>
  <si>
    <t>04220 - รพ.สต.บ้านโนนคูณ (หมู่ที่ 4)</t>
  </si>
  <si>
    <t>04221 - รพ.สต.บ้านโนนสมบูรณ์</t>
  </si>
  <si>
    <t>04222 - รพ.สต.บ้านดอนเกล็ด</t>
  </si>
  <si>
    <t>04223 - รพ.สต.บ้านโนนสงวน</t>
  </si>
  <si>
    <t>04224 - รพ.สต.บ้านฝายหิน</t>
  </si>
  <si>
    <t>04225 - รพ.สต.บ้านผาสุก</t>
  </si>
  <si>
    <t>04226 - รพ.สต.บ้านหนองกุงแก้ว</t>
  </si>
  <si>
    <t>04227 - รพ.สต.บ้านหนองแก</t>
  </si>
  <si>
    <t>04228 - รพ.สต.บ้านทรายมูล</t>
  </si>
  <si>
    <t>04229 - รพ.สต.บ้านหันนางาม</t>
  </si>
  <si>
    <t>13893 - รพ.สต.บ้านห้วยหว้า</t>
  </si>
  <si>
    <t>04230 - รพ.สต.บ้านโนนสมบูรณ์</t>
  </si>
  <si>
    <t>04231 - รพ.สต.บ้านน้ำกง</t>
  </si>
  <si>
    <t>04232 - รพ.สต.บ้านโนนปอแดง</t>
  </si>
  <si>
    <t>04233 - รพ.สต.บ้านเซิน</t>
  </si>
  <si>
    <t>04234 - รพ.สต.บ้านค่ายสว่าง</t>
  </si>
  <si>
    <t>04235 - รพ.สต.บ้านทุ่งสว่าง(นาด่าน/สุขสำราญ)</t>
  </si>
  <si>
    <t>04236 - รพ.สต.บ้านหนองบัวน้อย</t>
  </si>
  <si>
    <t>04237 - รพ.สต.บ้านดงมะไฟ</t>
  </si>
  <si>
    <t>04238 - รพ.สต.บ้านโชคชัย</t>
  </si>
  <si>
    <t>04239 - รพ.สต.บ้านบุญทัน</t>
  </si>
  <si>
    <t>04240 - รพ.สต.บ้านกุดผึ้ง</t>
  </si>
  <si>
    <t>11741 - รพ.สต.บ้านวิจิตรพัฒนา</t>
  </si>
  <si>
    <t>13895 - รพ.สต.บ้านโคกนกพัฒนา</t>
  </si>
  <si>
    <t>04241 - รพ.สต.บ้านนากลาง</t>
  </si>
  <si>
    <t>04242 - รพ.สต.บ้านผาเวียง</t>
  </si>
  <si>
    <t>04243 - รพ.สต.บ้านนาแก</t>
  </si>
  <si>
    <t>04244 - รพ.สต.บ้านโนนภูทอง</t>
  </si>
  <si>
    <t>04245 - รพ.สต.บ้านนาเจริญ</t>
  </si>
  <si>
    <t>04246 - รพ.สต.บ้านวังปลาป้อม</t>
  </si>
  <si>
    <t>04247 - รพ.สต.บ้านวังม่วง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</si>
  <si>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</si>
  <si>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</si>
  <si>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</si>
  <si>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</si>
  <si>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</si>
  <si>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04670 - รพ.สต.โพนป่าแดง</t>
  </si>
  <si>
    <t>04671 - รพ.สต.ไร่ทาม</t>
  </si>
  <si>
    <t>04672 - รพ.สต.นาอาน</t>
  </si>
  <si>
    <t>04673 - รพ.สต.ขอนแก่น</t>
  </si>
  <si>
    <t>04674 - รพ.สต.หัวนา</t>
  </si>
  <si>
    <t>04675 - รพ.สต.หนองผำ</t>
  </si>
  <si>
    <t>04676 - รพ.สต.เจริญสุข</t>
  </si>
  <si>
    <t>04677 - รพ.สต.บ้านเพีย</t>
  </si>
  <si>
    <t>04678 - รพ.สต.บ้านสูบ</t>
  </si>
  <si>
    <t>04679 - รพ.สต.ก้างปลา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</si>
  <si>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</si>
  <si>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</si>
  <si>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</si>
  <si>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</si>
  <si>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</si>
  <si>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04684 - รพ.สต.นาดอกคำ</t>
  </si>
  <si>
    <t>04685 - รพ.สต.ห้วยปลาดุก</t>
  </si>
  <si>
    <t>04686 - รพ.สต.ท่าสะอาด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</si>
  <si>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</si>
  <si>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</si>
  <si>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</si>
  <si>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</si>
  <si>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</si>
  <si>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04692 - รพ.สต.นาป่าหนาด</t>
  </si>
  <si>
    <t>04693 - รพ.สต.ท่าบม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</si>
  <si>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</si>
  <si>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</si>
  <si>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</si>
  <si>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</si>
  <si>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</si>
  <si>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04699 - รพ.สต.หินตั้ง</t>
  </si>
  <si>
    <t>04700 - รพ.สต.หาดทรายขาว</t>
  </si>
  <si>
    <t>13924 - รพ.สต.โสกใหม่</t>
  </si>
  <si>
    <t>04701 - รพ.สต.นาค้อ</t>
  </si>
  <si>
    <t>04702 - รพ.สต.เชียงกลม</t>
  </si>
  <si>
    <t>04703 - รพ.สต.คอนสา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</si>
  <si>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</si>
  <si>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</si>
  <si>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</si>
  <si>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</si>
  <si>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</si>
  <si>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14463 - รพ.สต.ห้วยอาลัย</t>
  </si>
  <si>
    <t>14464 - รพ.สต.ชมเจริญ</t>
  </si>
  <si>
    <t>04710 - รพ.สต.เครือคู้</t>
  </si>
  <si>
    <t>04711 - รพ.สต.ปากโป่ง</t>
  </si>
  <si>
    <t>04712 - รพ.สต.นาดี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</si>
  <si>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</si>
  <si>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</si>
  <si>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</si>
  <si>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</si>
  <si>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</si>
  <si>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</si>
  <si>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</si>
  <si>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</si>
  <si>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</si>
  <si>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</si>
  <si>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</si>
  <si>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</si>
  <si>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</si>
  <si>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</si>
  <si>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</si>
  <si>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</si>
  <si>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04727 - รพ.สต.ร่องจิก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</si>
  <si>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</si>
  <si>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</si>
  <si>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</si>
  <si>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</si>
  <si>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</si>
  <si>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</si>
  <si>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</si>
  <si>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</si>
  <si>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04736 - รพ.สต.น้ำแคม</t>
  </si>
  <si>
    <t>04737 - รพ.สต.โคกใหญ่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</si>
  <si>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</si>
  <si>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</si>
  <si>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</si>
  <si>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</si>
  <si>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04741 - รพ.สต.ทรายขาว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</si>
  <si>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</si>
  <si>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</si>
  <si>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</si>
  <si>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</si>
  <si>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</si>
  <si>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</si>
  <si>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04748 - รพ.สต.โคกมน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</si>
  <si>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</si>
  <si>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</si>
  <si>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</si>
  <si>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</si>
  <si>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04754 - รพ.สต.โคกขมิ้น</t>
  </si>
  <si>
    <t>04755 - รพ.สต.โนนสว่าง</t>
  </si>
  <si>
    <t>04756 - รพ.สต.โคกหนองแก</t>
  </si>
  <si>
    <t>13928 - รพ.สต.โนนวังแท่น</t>
  </si>
  <si>
    <t>04757 - รพ.สต.นาโก</t>
  </si>
  <si>
    <t>04758 - รพ.สต.นาแปนใต้</t>
  </si>
  <si>
    <t>04761 - รพ.สต.ผานกเค้า</t>
  </si>
  <si>
    <t>04762 - รพ.สต.ห้วยส้มใต้</t>
  </si>
  <si>
    <t>04764 - รพ.สต.ห้วยส้ม</t>
  </si>
  <si>
    <t>04766 - รพ.สต.ศรีอุบล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</si>
  <si>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</si>
  <si>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</si>
  <si>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</si>
  <si>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</si>
  <si>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</si>
  <si>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04771 - รพ.สต.พวยเด้ง</t>
  </si>
  <si>
    <t>04772 - รพ.สต.นาตาด</t>
  </si>
  <si>
    <t>04773 - รพ.สต.โนนป่าซาง</t>
  </si>
  <si>
    <t>04774 - รพ.สต.ห้วยยาง</t>
  </si>
  <si>
    <t>04775 - รพ.สต.เพิ่มสุข</t>
  </si>
  <si>
    <t>04776 - รพ.สต.หัวฝาย</t>
  </si>
  <si>
    <t>04777 - รพ.สต.โป่งศรีโทน</t>
  </si>
  <si>
    <t>04778 - รพ.สต.หนองใหญ่</t>
  </si>
  <si>
    <t>04780 - รพ.สต.ห้วยป่าน</t>
  </si>
  <si>
    <t>04781 - รพ.สต.ซำบุ่น</t>
  </si>
  <si>
    <t>13930 - รพ.สต.โนนสวรรค์</t>
  </si>
  <si>
    <t>14353 - รพ.สต.พรประเสริฐ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</si>
  <si>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</si>
  <si>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</si>
  <si>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</si>
  <si>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</si>
  <si>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</si>
  <si>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</si>
  <si>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</si>
  <si>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04481 - รพ.สต.บ้านปากดง</t>
  </si>
  <si>
    <t>04482 - รพ.สต.บ้านขาว</t>
  </si>
  <si>
    <t>04483 - รพ.สต.หนองบัว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</si>
  <si>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</si>
  <si>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</si>
  <si>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</si>
  <si>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</si>
  <si>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</si>
  <si>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</si>
  <si>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</si>
  <si>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</si>
  <si>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</si>
  <si>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</si>
  <si>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</si>
  <si>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</si>
  <si>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</si>
  <si>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</si>
  <si>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</si>
  <si>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</si>
  <si>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</si>
  <si>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</si>
  <si>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</si>
  <si>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</si>
  <si>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</si>
  <si>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</si>
  <si>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</si>
  <si>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</si>
  <si>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</si>
  <si>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</si>
  <si>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</si>
  <si>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</si>
  <si>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</si>
  <si>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</si>
  <si>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</si>
  <si>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</si>
  <si>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</si>
  <si>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</si>
  <si>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</si>
  <si>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</si>
  <si>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</si>
  <si>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</si>
  <si>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</si>
  <si>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</si>
  <si>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</si>
  <si>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</si>
  <si>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</si>
  <si>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</si>
  <si>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</si>
  <si>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</si>
  <si>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</si>
  <si>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</si>
  <si>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</si>
  <si>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</si>
  <si>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</si>
  <si>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</si>
  <si>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</si>
  <si>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</si>
  <si>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</si>
  <si>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</si>
  <si>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</si>
  <si>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</si>
  <si>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</si>
  <si>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</si>
  <si>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</si>
  <si>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</si>
  <si>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</si>
  <si>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</si>
  <si>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</si>
  <si>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</si>
  <si>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</si>
  <si>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</si>
  <si>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</si>
  <si>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</si>
  <si>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</si>
  <si>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</si>
  <si>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</si>
  <si>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</si>
  <si>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</si>
  <si>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</si>
  <si>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</si>
  <si>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</si>
  <si>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</si>
  <si>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</si>
  <si>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</si>
  <si>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</si>
  <si>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</si>
  <si>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</si>
  <si>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</si>
  <si>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</si>
  <si>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</si>
  <si>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</si>
  <si>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</si>
  <si>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</si>
  <si>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</si>
  <si>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</si>
  <si>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</si>
  <si>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</si>
  <si>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</si>
  <si>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</si>
  <si>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</si>
  <si>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</si>
  <si>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</si>
  <si>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</si>
  <si>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</si>
  <si>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</si>
  <si>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</si>
  <si>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</si>
  <si>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</si>
  <si>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</si>
  <si>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</si>
  <si>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</si>
  <si>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</si>
  <si>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</si>
  <si>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</si>
  <si>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</si>
  <si>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</si>
  <si>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</si>
  <si>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</si>
  <si>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</si>
  <si>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</si>
  <si>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</si>
  <si>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</si>
  <si>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</si>
  <si>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</si>
  <si>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</si>
  <si>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</si>
  <si>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</si>
  <si>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</si>
  <si>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</si>
  <si>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</si>
  <si>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</si>
  <si>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</si>
  <si>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</si>
  <si>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</si>
  <si>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</si>
  <si>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</si>
  <si>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</si>
  <si>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</si>
  <si>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</si>
  <si>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</si>
  <si>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</si>
  <si>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</si>
  <si>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</si>
  <si>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</si>
  <si>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</si>
  <si>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</si>
  <si>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</si>
  <si>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</si>
  <si>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</si>
  <si>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</si>
  <si>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</si>
  <si>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</si>
  <si>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</si>
  <si>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</si>
  <si>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</si>
  <si>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</si>
  <si>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</si>
  <si>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</si>
  <si>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</si>
  <si>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</si>
  <si>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</si>
  <si>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</si>
  <si>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</si>
  <si>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</si>
  <si>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</si>
  <si>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</si>
  <si>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</si>
  <si>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</si>
  <si>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04632 - สอ.บ้านนาพู่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</si>
  <si>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</si>
  <si>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</si>
  <si>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</si>
  <si>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</si>
  <si>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</si>
  <si>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</si>
  <si>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</si>
  <si>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</si>
  <si>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</si>
  <si>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</si>
  <si>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</si>
  <si>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</si>
  <si>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</si>
  <si>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</si>
  <si>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</si>
  <si>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</si>
  <si>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</si>
  <si>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</si>
  <si>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</si>
  <si>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</si>
  <si>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</si>
  <si>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</si>
  <si>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</si>
  <si>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</si>
  <si>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</si>
  <si>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</si>
  <si>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</si>
  <si>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</si>
  <si>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</si>
  <si>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</si>
  <si>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</si>
  <si>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</si>
  <si>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</si>
  <si>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</si>
  <si>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</si>
  <si>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</si>
  <si>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</si>
  <si>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</si>
  <si>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</si>
  <si>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</si>
  <si>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</si>
  <si>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</si>
  <si>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</si>
  <si>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</si>
  <si>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</si>
  <si>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</si>
  <si>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</si>
  <si>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</si>
  <si>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</si>
  <si>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</si>
  <si>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</si>
  <si>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</si>
  <si>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</si>
  <si>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</si>
  <si>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</si>
  <si>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</si>
  <si>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</si>
  <si>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</si>
  <si>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</si>
  <si>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</si>
  <si>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</si>
  <si>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</si>
  <si>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</si>
  <si>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</si>
  <si>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</si>
  <si>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</si>
  <si>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</si>
  <si>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</si>
  <si>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</si>
  <si>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</si>
  <si>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</si>
  <si>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</si>
  <si>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</si>
  <si>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</si>
  <si>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</si>
  <si>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</si>
  <si>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</si>
  <si>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</si>
  <si>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</si>
  <si>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</si>
  <si>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</si>
  <si>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</si>
  <si>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</si>
  <si>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</si>
  <si>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</si>
  <si>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</si>
  <si>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</si>
  <si>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</si>
  <si>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</si>
  <si>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</si>
  <si>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</si>
  <si>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</si>
  <si>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</si>
  <si>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</si>
  <si>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</si>
  <si>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</si>
  <si>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</si>
  <si>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</si>
  <si>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</si>
  <si>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</si>
  <si>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</si>
  <si>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</si>
  <si>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</si>
  <si>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</si>
  <si>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</si>
  <si>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</si>
  <si>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</si>
  <si>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</si>
  <si>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</si>
  <si>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</si>
  <si>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</si>
  <si>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</si>
  <si>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</si>
  <si>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</si>
  <si>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</si>
  <si>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</si>
  <si>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05443 - รพ.สต.ธาตุเชิงชุม</t>
  </si>
  <si>
    <t>05444 - รพ.สต.บ้านโคกเลาะ</t>
  </si>
  <si>
    <t>05445 - รพ.สต.บ้านดงมะไฟสามัคคี</t>
  </si>
  <si>
    <t>05446 - รพ.สต.บ้านทับสอ</t>
  </si>
  <si>
    <t>05447 - รพ.สต.บ้านคูสนาม</t>
  </si>
  <si>
    <t>05448 - รพ.สต.บ้านโนนหอม</t>
  </si>
  <si>
    <t>05449 - รพ.สต.บ้านหนองสนม</t>
  </si>
  <si>
    <t>05450 - รพ.สต.บ้านเชียงเครือวัดใหญ่</t>
  </si>
  <si>
    <t>05451 - รพ.สต.บ้านส่างแก้วสมานมิตร</t>
  </si>
  <si>
    <t>05452 - รพ.สต.บ้านม่วงลาย</t>
  </si>
  <si>
    <t>05453 - รพ.สต.บ้านแมด</t>
  </si>
  <si>
    <t>05454 - รพ.สต.บ้านนาขาม</t>
  </si>
  <si>
    <t>05455 - รพ.สต.บ้านนาคำ</t>
  </si>
  <si>
    <t>05456 - รพ.สต.บ้านพังขว้างใต้</t>
  </si>
  <si>
    <t>05457 - รพ.สต.บ้านดงขุมข้าว</t>
  </si>
  <si>
    <t>05458 - รพ.สต.บ้านดงมะไฟ</t>
  </si>
  <si>
    <t>05459 - รพ.สต.บ้านดงพัฒนา</t>
  </si>
  <si>
    <t>05460 - รพ.สต.บ้านหนองปลาน้อย</t>
  </si>
  <si>
    <t>05461 - รพ.สต.บ้านหนองลาดใต้</t>
  </si>
  <si>
    <t>05462 - รพ.สต.บ้านดอนแคนใต้</t>
  </si>
  <si>
    <t>05463 - รพ.สต.บ้านฮางโฮง</t>
  </si>
  <si>
    <t>05464 - รพ.สต.บ้านโคกก่องใหญ่</t>
  </si>
  <si>
    <t>13967 - รพ.สต.บ้านหนองไผ่</t>
  </si>
  <si>
    <t>23217 - รพ.สต.บ้านลาดกระเฌอ</t>
  </si>
  <si>
    <t>05465 - รพ.สต.บ้านบอน</t>
  </si>
  <si>
    <t>05466 - รพ.สต.บ้านนาเพียงใหม่</t>
  </si>
  <si>
    <t>05467 - รพ.สต.บ้านโพธิไพศาล</t>
  </si>
  <si>
    <t>05468 - รพ.สต.บ้านหนองบัวสร้าง</t>
  </si>
  <si>
    <t>05469 - รพ.สต.บ้านแสนพัน</t>
  </si>
  <si>
    <t>13968 - รพ.สต.บ้านห้วยกอก</t>
  </si>
  <si>
    <t>05470 - รพ.สต.บ้านกุดแฮดสามัคคี</t>
  </si>
  <si>
    <t>05471 - รพ.สต.บ้านโพนงาม</t>
  </si>
  <si>
    <t>05472 - รพ.สต.บ้านดงนิมิต</t>
  </si>
  <si>
    <t>05473 - รพ.สต.บ้านค้อน้อย</t>
  </si>
  <si>
    <t>13969 - รพ.สต.บ้านกลาง</t>
  </si>
  <si>
    <t>05474 - รพ.สต.บ้านวังยาง</t>
  </si>
  <si>
    <t>05475 - รพ.สต.บ้านพอกน้อยพัฒนา</t>
  </si>
  <si>
    <t>05476 - รพ.สต.บ้านโนนเรือ</t>
  </si>
  <si>
    <t>05477 - รพ.สต.บ้านไฮ่</t>
  </si>
  <si>
    <t>05478 - รพ.สต.บ้านช้างมิ่งพัฒนา</t>
  </si>
  <si>
    <t>05479 - รพ.สต.บ้านหนองโดก</t>
  </si>
  <si>
    <t>05480 - รพ.สต.บ้านศรีวงศ์ทอง</t>
  </si>
  <si>
    <t>05481 - รพ.สต.บ้านหนองผือ</t>
  </si>
  <si>
    <t>05482 - รพ.สต.บ้านผักคำภู</t>
  </si>
  <si>
    <t>05483 - รพ.สต.บ้านบัวใหญ่</t>
  </si>
  <si>
    <t>05484 - รพ.สต.บ้านบะฮีเหนือ</t>
  </si>
  <si>
    <t>05485 - รพ.สต.บ้านนาขาม</t>
  </si>
  <si>
    <t>13970 - รพ.สต.บ้านโคก</t>
  </si>
  <si>
    <t>41075 - รพ.สต.บ้านภูเพ็ก</t>
  </si>
  <si>
    <t>05486 - รพ.สต.บ้านดง</t>
  </si>
  <si>
    <t>05487 - รพ.สต.บ้านแร่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</si>
  <si>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</si>
  <si>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</si>
  <si>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</si>
  <si>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</si>
  <si>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13971 - รพ.สต.บ้านโคกสะอาด</t>
  </si>
  <si>
    <t>05492 - รพ.สต.บ้านตาดโพนไผ่</t>
  </si>
  <si>
    <t>05493 - รพ.สต.บ้านปลาโหล</t>
  </si>
  <si>
    <t>05494 - รพ.สต.บ้านหนองท่ม</t>
  </si>
  <si>
    <t>05495 - รพ.สต.บ้านดอนยาวใหญ่</t>
  </si>
  <si>
    <t>05496 - รพ.สต.บ้านจำปาทอง</t>
  </si>
  <si>
    <t>05497 - รพ.สต.บ้านคำบิด</t>
  </si>
  <si>
    <t>05498 - รพ.สต.บ้านภูวงน้อย</t>
  </si>
  <si>
    <t>05499 - รพ.สต.บ้านดอนส้มโฮง</t>
  </si>
  <si>
    <t>14721 - รพ.สต.บ้านดงคำโพธิ์</t>
  </si>
  <si>
    <t>05500 - รพ.สต.บ้านนาคำ</t>
  </si>
  <si>
    <t>05501 - รพ.สต.บ้านหนองบัวบาน</t>
  </si>
  <si>
    <t>05502 - รพ.สต.บ้านโนนสุวรรณ</t>
  </si>
  <si>
    <t>11758 - รพ.สต.บ้านหนองหลวง</t>
  </si>
  <si>
    <t>05503 - รพ.สต.บ้านปานเจริญ</t>
  </si>
  <si>
    <t>05504 - รพ.สต.บ้านคำหมูน</t>
  </si>
  <si>
    <t>05505 - รพ.สต.บ้านขัวก่าย</t>
  </si>
  <si>
    <t>05506 - รพ.สต.บ้านโพนแพง</t>
  </si>
  <si>
    <t>05507 - รพ.สต.บ้านทุ่งโพธิ์</t>
  </si>
  <si>
    <t>05508 - รพ.สต.เฉลิมพระเกียรติ 60 พรรษา นวมินทราชินี</t>
  </si>
  <si>
    <t>05509 - รพ.สต.บ้านโนนแต้</t>
  </si>
  <si>
    <t>05510 - รพ.สต.บ้านหนองฮาง</t>
  </si>
  <si>
    <t>05511 - รพ.สต.บ้านห้วยหิน</t>
  </si>
  <si>
    <t>05512 - รพ.สต.บ้านโนนอุดม</t>
  </si>
  <si>
    <t>05513 - รพ.สต.บ้านนาซอ</t>
  </si>
  <si>
    <t>05514 - รพ.สต.บ้านแสงเจริญ</t>
  </si>
  <si>
    <t>05515 - รพ.สต.บ้านนาคำ</t>
  </si>
  <si>
    <t>05516 - รพ.สต.บ้านคอนสาย</t>
  </si>
  <si>
    <t>05517 - รพ.สต.บ้านจำปาดง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</si>
  <si>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</si>
  <si>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</si>
  <si>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</si>
  <si>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05519 - รพ.สต.บ้านเพีย</t>
  </si>
  <si>
    <t>05520 - รพ.สต.บ้านโพธิ์ชัย</t>
  </si>
  <si>
    <t>05521 - รพ.สต.บ้านหนองพอกใหญ่</t>
  </si>
  <si>
    <t>05522 - รพ.สต.บ้านดงอีบ่าง</t>
  </si>
  <si>
    <t>05523 - รพ.สต.บ้านแพด</t>
  </si>
  <si>
    <t>13975 - รพ.สต.บ้านนานิยม</t>
  </si>
  <si>
    <t>05524 - รพ.สต.บ้านมาย</t>
  </si>
  <si>
    <t>05525 - รพ.สต.บ้านดงห้วยเปลือย</t>
  </si>
  <si>
    <t>05526 - รพ.สต.บ้านคำยาง</t>
  </si>
  <si>
    <t>05527 - รพ.สต.บ้านโคกสง่า</t>
  </si>
  <si>
    <t>05528 - รพ.สต.บ้านห้วยหลัว</t>
  </si>
  <si>
    <t>05529 - รพ.สต.บ้านสุขสำราญ</t>
  </si>
  <si>
    <t>05530 - รพ.สต.บ้านหนองกวั่ง</t>
  </si>
  <si>
    <t>05531 - รพ.สต.บ้านบ่อแก้ว</t>
  </si>
  <si>
    <t>14887 - รพ.สต.บ้านคำภูทอง</t>
  </si>
  <si>
    <t>14891 - รพ.สต.บ้านดงหม้อทอง</t>
  </si>
  <si>
    <t>05532 - รพ.สต.บ้านนายอเหนือ</t>
  </si>
  <si>
    <t>05533 - รพ.สต.บ้านกลาง</t>
  </si>
  <si>
    <t>05534 - รพ.สต.บ้านกุดจอกใหญ่</t>
  </si>
  <si>
    <t>05535 - รพ.สต.บ้านวาใหญ่</t>
  </si>
  <si>
    <t>05536 - รพ.สต.บ้านโพนงาม</t>
  </si>
  <si>
    <t>05537 - รพ.สต.บ้านท่าก้อน</t>
  </si>
  <si>
    <t>05538 - รพ.สต.บ้านดอนแดง</t>
  </si>
  <si>
    <t>05539 - รพ.สต.บ้านนาฮี</t>
  </si>
  <si>
    <t>05540 - รพ.สต.บ้านบะหว้า</t>
  </si>
  <si>
    <t>05541 - รพ.สต.บ้านหนองสามขา</t>
  </si>
  <si>
    <t>13976 - รพ.สต.บ้านดอนปอ</t>
  </si>
  <si>
    <t>05542 - รพ.สต.บ้านคำสะอาดพัฒนา</t>
  </si>
  <si>
    <t>05543 - รพ.สต.บ้านต้าย</t>
  </si>
  <si>
    <t>05544 - รพ.สต.บ้านบงเหนือ</t>
  </si>
  <si>
    <t>05545 - รพ.สต.บ้านยางชุม</t>
  </si>
  <si>
    <t>05546 - รพ.สต.บ้านโคกสี</t>
  </si>
  <si>
    <t>05547 - รพ.สต.บ้านตาล</t>
  </si>
  <si>
    <t>05548 - รพ.สต.บ้านหนองหลวง</t>
  </si>
  <si>
    <t>05549 - รพ.สต.บ้านบงใต้</t>
  </si>
  <si>
    <t>05550 - รพ.สต.บ้านบ่อร้าง ตำบลบงใต้</t>
  </si>
  <si>
    <t>05551 - รพ.สต.เฉลิมพระเกียรติ 60 พรรษา นวมินทราชินี</t>
  </si>
  <si>
    <t>05552 - รพ.สต.บ้านพันนา</t>
  </si>
  <si>
    <t>05553 - รพ.สต.บ้านสร้างแป้น</t>
  </si>
  <si>
    <t>05554 - รพ.สต.บ้านทรายมูล</t>
  </si>
  <si>
    <t>05555 - รพ.สต.บ้านตาลโกน</t>
  </si>
  <si>
    <t>05556 - รพ.สต.บ้านโคกสุวรรณ</t>
  </si>
  <si>
    <t>05557 - รพ.สต.บ้านตาลเนิ้ง</t>
  </si>
  <si>
    <t>05558 - รพ.สต.บ้านนาเตียง</t>
  </si>
  <si>
    <t>05559 - รพ.สต.บ้านธาตุ</t>
  </si>
  <si>
    <t>05560 - รพ.สต.บ้านนาถ่อน</t>
  </si>
  <si>
    <t>13977 - รพ.สต.บ้านนาถ่อน</t>
  </si>
  <si>
    <t>05561 - รพ.สต.บ้านท่าศิลา</t>
  </si>
  <si>
    <t>05562 - รพ.สต.บ้านชัยชนะ</t>
  </si>
  <si>
    <t>05563 - รพ.สต.บ้านวัฒนา</t>
  </si>
  <si>
    <t>05564 - รพ.สต.บ้านหนองแวง</t>
  </si>
  <si>
    <t>05565 - รพ.สต.บ้านโพนปลาโหล</t>
  </si>
  <si>
    <t>05566 - รพ.สต.บ้านดงหลวง</t>
  </si>
  <si>
    <t>05567 - รพ.สต.บ้านคำข่า</t>
  </si>
  <si>
    <t>05568 - รพ.สต.บ้านนาหลวง</t>
  </si>
  <si>
    <t>05569 - รพ.สต.บ้านห้วยหีบรุ่งอรุณ</t>
  </si>
  <si>
    <t>05570 - รพ.สต.บ้านโพนค้อ</t>
  </si>
  <si>
    <t>05571 - รพ.สต.บ้านม่วงไข่น้อย</t>
  </si>
  <si>
    <t>05572 - รพ.สต.บ้านโคกนาดี</t>
  </si>
  <si>
    <t>05573 - รพ.สต.บ้านโพนทองวัฒนา</t>
  </si>
  <si>
    <t>05574 - รพ.สต.บ้านกุดนาขาม</t>
  </si>
  <si>
    <t>05575 - รพ.สต.บ้านเหล่า</t>
  </si>
  <si>
    <t>05576 - รพ.สต.บ้านหนองแวง</t>
  </si>
  <si>
    <t>05577 - รพ.สต.บ้านดอนสร้างไพร</t>
  </si>
  <si>
    <t>05578 - รพ.สต.บ้านโคกศิลา</t>
  </si>
  <si>
    <t>05579 - รพ.สต.บ้านดงสง่า</t>
  </si>
  <si>
    <t>05580 - รพ.สต.บ้านใหม่ไชยา</t>
  </si>
  <si>
    <t>05581 - รพ.สต.บ้านใหม่หนองผือ</t>
  </si>
  <si>
    <t>05582 - รพ.สต.บ้านนาแก้วน้อย</t>
  </si>
  <si>
    <t>05583 - รพ.สต.บ้านโพนแคน้อย</t>
  </si>
  <si>
    <t>05584 - รพ.สต.บ้านน้ำพุ</t>
  </si>
  <si>
    <t>05585 - รพ.สต.บ้านโพนบก</t>
  </si>
  <si>
    <t>05586 - รพ.สต.บ้านโนนสามัคคี</t>
  </si>
  <si>
    <t>05587 - รพ.สต.บ้านต้อน</t>
  </si>
  <si>
    <t>05588 - รพ.สต.บ้านนายอ</t>
  </si>
  <si>
    <t>05589 - รพ.สต.บ้านชมพูพานเหนือ</t>
  </si>
  <si>
    <t>05590 - รพ.สต.บ้านหลุบเลา</t>
  </si>
  <si>
    <t>05591 - รพ.สต.บ้านฮ่องสิม</t>
  </si>
  <si>
    <t>05592 - รพ.สต.บ้านนางเติ่ง</t>
  </si>
  <si>
    <t>05593 - รพ.สต.บ้านบ่อเดือนห้า</t>
  </si>
  <si>
    <t>05594 - รพ.สต.บ้านกกปลาซิว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</si>
  <si>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</si>
  <si>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</si>
  <si>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</si>
  <si>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</si>
  <si>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</si>
  <si>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</si>
  <si>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</si>
  <si>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05602 - รพ.สต.อาจสามารถ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</si>
  <si>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</si>
  <si>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</si>
  <si>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</si>
  <si>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</si>
  <si>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</si>
  <si>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</si>
  <si>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</si>
  <si>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</si>
  <si>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</si>
  <si>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05612 - รพ.สต.หนองญาติ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</si>
  <si>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</si>
  <si>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</si>
  <si>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</si>
  <si>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</si>
  <si>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</si>
  <si>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</si>
  <si>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</si>
  <si>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</si>
  <si>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05619 - รพ.สต.บ้านกุตาไก้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</si>
  <si>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</si>
  <si>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</si>
  <si>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</si>
  <si>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</si>
  <si>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</si>
  <si>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</si>
  <si>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05626 - รพ.สต.หนองเทาใหญ่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</si>
  <si>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</si>
  <si>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</si>
  <si>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</si>
  <si>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</si>
  <si>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</si>
  <si>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</si>
  <si>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05633 - รพ.สต.บ้านหาดกวน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</si>
  <si>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</si>
  <si>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</si>
  <si>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</si>
  <si>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</si>
  <si>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</si>
  <si>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</si>
  <si>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</si>
  <si>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</si>
  <si>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</si>
  <si>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</si>
  <si>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</si>
  <si>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</si>
  <si>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05647 - รพ.สต.บ้านโคกพระธาย</t>
  </si>
  <si>
    <t>05648 - รพ.สต.โพนทอง</t>
  </si>
  <si>
    <t>05649 - รพ.สต.บ้านคำนกกก</t>
  </si>
  <si>
    <t>05651 - รพ.สต.บ้านนาพระชัย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</si>
  <si>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</si>
  <si>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</si>
  <si>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</si>
  <si>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</si>
  <si>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</si>
  <si>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</si>
  <si>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</si>
  <si>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</si>
  <si>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</si>
  <si>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</si>
  <si>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</si>
  <si>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</si>
  <si>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</si>
  <si>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</si>
  <si>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</si>
  <si>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</si>
  <si>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</si>
  <si>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</si>
  <si>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05667 - รพ.สต.บ้านคำผาสุก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</si>
  <si>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</si>
  <si>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</si>
  <si>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</si>
  <si>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</si>
  <si>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05672 - รพ.สต.บ้านนาบัว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</si>
  <si>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</si>
  <si>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</si>
  <si>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</si>
  <si>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</si>
  <si>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</si>
  <si>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</si>
  <si>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</si>
  <si>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</si>
  <si>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</si>
  <si>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</si>
  <si>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</si>
  <si>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</si>
  <si>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</si>
  <si>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</si>
  <si>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</si>
  <si>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</si>
  <si>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</si>
  <si>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</si>
  <si>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</si>
  <si>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</si>
  <si>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</si>
  <si>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</si>
  <si>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</si>
  <si>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</si>
  <si>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</si>
  <si>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</si>
  <si>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</si>
  <si>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</si>
  <si>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</si>
  <si>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</si>
  <si>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</si>
  <si>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05706 - รพ.สต.บ้านดอนสมอ</t>
  </si>
  <si>
    <t>05707 - รพ.สต.บ้านข่า</t>
  </si>
  <si>
    <t>05708 - รพ.สต.บ้านขามเปี้ยใหญ่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</si>
  <si>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</si>
  <si>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</si>
  <si>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</si>
  <si>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</si>
  <si>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</si>
  <si>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</si>
  <si>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</si>
  <si>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</si>
  <si>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</si>
  <si>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</si>
  <si>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</si>
  <si>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</si>
  <si>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05721 - รพ.สต.บ้านนาคูณใหญ่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</si>
  <si>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</si>
  <si>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</si>
  <si>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</si>
  <si>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</si>
  <si>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</si>
  <si>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</si>
  <si>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</si>
  <si>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</si>
  <si>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</si>
  <si>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</si>
  <si>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</si>
  <si>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</si>
  <si>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</si>
  <si>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</si>
  <si>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</si>
  <si>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05736 - รพ.สต.เฉลิมพระเกียรติ 60 พรรษา นวมินทราชินี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</si>
  <si>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</si>
  <si>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</si>
  <si>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</si>
  <si>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</si>
  <si>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</si>
  <si>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</si>
  <si>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13983 - รพ.สต.หนองโพธิ์</t>
  </si>
  <si>
    <t>04845 รพ_สต_ศรีชมภู</t>
  </si>
  <si>
    <t xml:space="preserve">04823 รพ_สต_ศรีชมภู </t>
  </si>
  <si>
    <t xml:space="preserve">04220 - รพ.สต.บ้านโนนคูณ </t>
  </si>
  <si>
    <t>เมืองบึงกาฬ</t>
  </si>
  <si>
    <t>00405 สำนักงานสาธารณสุขอำเภอศรีธาตุ</t>
  </si>
  <si>
    <t>04481 - รพ.สต.บ้านปากดง(นิคมสงเคราะห์)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</si>
  <si>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</si>
  <si>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</si>
  <si>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</si>
  <si>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</si>
  <si>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</si>
  <si>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</si>
  <si>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</si>
  <si>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</si>
  <si>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</si>
  <si>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</si>
  <si>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</si>
  <si>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</si>
  <si>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</si>
  <si>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</si>
  <si>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</si>
  <si>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</si>
  <si>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</si>
  <si>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</si>
  <si>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1211000000.000</t>
  </si>
  <si>
    <t>2101000000.000</t>
  </si>
  <si>
    <t>2102000000.000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</si>
  <si>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</si>
  <si>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</si>
  <si>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</si>
  <si>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</si>
  <si>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</si>
  <si>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</si>
  <si>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4203000000.000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</si>
  <si>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</si>
  <si>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</si>
  <si>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</si>
  <si>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</si>
  <si>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</si>
  <si>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</si>
  <si>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</si>
  <si>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</si>
  <si>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</si>
  <si>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</si>
  <si>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5107000000.000</t>
  </si>
  <si>
    <t>5203000000.000</t>
  </si>
  <si>
    <t>5210000000.000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</si>
  <si>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</si>
  <si>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</si>
  <si>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</si>
  <si>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</si>
  <si>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</si>
  <si>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</si>
  <si>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</si>
  <si>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1.2.7 งานระหว่างก่อสร้าง</t>
  </si>
  <si>
    <t>2.1.1 เจ้าหนี้ระยะสั้น</t>
  </si>
  <si>
    <t>2.1.2 ค่าใช้จ่ายค้างจ่าย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</si>
  <si>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</si>
  <si>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</si>
  <si>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</si>
  <si>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รายได้สูง/(ต่ำ)กว่า ค่าใช้จ่ายสุทธิ</t>
  </si>
  <si>
    <t>รายได้สูง/(ต่ำ)กว่าค่าใช้จ่ายสะสม</t>
  </si>
  <si>
    <t>ทุน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</si>
  <si>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</si>
  <si>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</si>
  <si>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</si>
  <si>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</si>
  <si>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</si>
  <si>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</si>
  <si>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</si>
  <si>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</si>
  <si>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</si>
  <si>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</si>
  <si>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</si>
  <si>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5.1.7 ค่าใช้จ่ายเงินอุดหนุน</t>
  </si>
  <si>
    <t>5.2.1 ค่าจำหน่ายจากการขายทรัพย์สิน</t>
  </si>
  <si>
    <t>5.2.4 ค่าใช้จ่ายระหว่างหน่วยงานกรณีอื่น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</si>
  <si>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</si>
  <si>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</si>
  <si>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</si>
  <si>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</si>
  <si>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</si>
  <si>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</si>
  <si>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</si>
  <si>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05602 รพ_สต_อาจสามารถ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</si>
  <si>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</si>
  <si>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</si>
  <si>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</si>
  <si>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</si>
  <si>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</si>
  <si>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</si>
  <si>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</si>
  <si>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</si>
  <si>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</si>
  <si>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05612 รพ_สต_หนองญาติ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</si>
  <si>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</si>
  <si>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</si>
  <si>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</si>
  <si>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</si>
  <si>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</si>
  <si>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</si>
  <si>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</si>
  <si>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</si>
  <si>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</si>
  <si>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</si>
  <si>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</si>
  <si>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</si>
  <si>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</si>
  <si>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</si>
  <si>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</si>
  <si>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</si>
  <si>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</si>
  <si>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</si>
  <si>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</si>
  <si>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</si>
  <si>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</si>
  <si>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</si>
  <si>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</si>
  <si>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</si>
  <si>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</si>
  <si>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</si>
  <si>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</si>
  <si>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</si>
  <si>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</si>
  <si>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</si>
  <si>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</si>
  <si>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</si>
  <si>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</si>
  <si>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</si>
  <si>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</si>
  <si>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</si>
  <si>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</si>
  <si>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</si>
  <si>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</si>
  <si>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</si>
  <si>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</si>
  <si>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</si>
  <si>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</si>
  <si>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</si>
  <si>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</si>
  <si>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</si>
  <si>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</si>
  <si>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</si>
  <si>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</si>
  <si>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</si>
  <si>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</si>
  <si>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</si>
  <si>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</si>
  <si>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</si>
  <si>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</si>
  <si>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</si>
  <si>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</si>
  <si>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</si>
  <si>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</si>
  <si>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</si>
  <si>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</si>
  <si>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05676 สถานีอนามัยพระซอง</t>
  </si>
  <si>
    <t>05677 สถานีอนามัยดงอินำ</t>
  </si>
  <si>
    <t>05678 สถานีอนามัยหนองสังข์</t>
  </si>
  <si>
    <t>05679 สถานีอนามัยนาฉันทะ</t>
  </si>
  <si>
    <t>05680 สถานีอนามัยนาคู่</t>
  </si>
  <si>
    <t>05682 รพ_สต_ดงน้อย</t>
  </si>
  <si>
    <t>05683 สถานีอนามัยพิมาน</t>
  </si>
  <si>
    <t>05684 สถานีอนามัยหนองหอยใหญ่</t>
  </si>
  <si>
    <t>05685 สถานีอนามัยพุ่มแก</t>
  </si>
  <si>
    <t>05686 สถานีอนามัยโพนตูม</t>
  </si>
  <si>
    <t>05687 สถานีอนามัยก้านเหลือง</t>
  </si>
  <si>
    <t>05688 สถานีอนามัยหนองบ่อ</t>
  </si>
  <si>
    <t>05689 สถานีอนามัยดงขวาง</t>
  </si>
  <si>
    <t>05690 สถานีอนามัยนาเลียง</t>
  </si>
  <si>
    <t>05691 รพสต_โคกสี</t>
  </si>
  <si>
    <t>05692 รพสต_นาขาม</t>
  </si>
  <si>
    <t>05694 สถานีอนามัยบ้านแก้ง</t>
  </si>
  <si>
    <t>05695 สถานีอนามัยคำพี้</t>
  </si>
  <si>
    <t>05696 รพสต_ยอดชาด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</si>
  <si>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</si>
  <si>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</si>
  <si>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</si>
  <si>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</si>
  <si>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</si>
  <si>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</si>
  <si>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</si>
  <si>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</si>
  <si>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</si>
  <si>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</si>
  <si>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</si>
  <si>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</si>
  <si>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</si>
  <si>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</si>
  <si>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</si>
  <si>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</si>
  <si>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</si>
  <si>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</si>
  <si>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</si>
  <si>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</si>
  <si>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</si>
  <si>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</si>
  <si>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</si>
  <si>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</si>
  <si>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</si>
  <si>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</si>
  <si>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</si>
  <si>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</si>
  <si>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</si>
  <si>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</si>
  <si>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</si>
  <si>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</si>
  <si>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</si>
  <si>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</si>
  <si>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</si>
  <si>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</si>
  <si>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</si>
  <si>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05735 สอ_พันห่าว</t>
  </si>
  <si>
    <t>05736 รพ_สต_เฉลิมพระเกียติฯนาทม</t>
  </si>
  <si>
    <t>05737 สอ_หนองซน</t>
  </si>
  <si>
    <t>05738 สอ_คำแม่นาง</t>
  </si>
  <si>
    <t>05739 สอ_ดอนเตย</t>
  </si>
  <si>
    <t>0650 สถานีอนามัยตำบลหนองแวง</t>
  </si>
  <si>
    <t>11873 สถานีอนามัยบ้านโคกสว่างพัฒนา ตำบลธาตุพนมเหนือ</t>
  </si>
  <si>
    <t>13979 รพ_สต_ทุ่งมน</t>
  </si>
  <si>
    <t>13980 สถานีอนามัยนาเข</t>
  </si>
  <si>
    <t>13981 สถานีอนามัยสร้างติ่ว</t>
  </si>
  <si>
    <t>13982 สถานีอนามัยหนองหญ้าปล้อง</t>
  </si>
  <si>
    <t>13983 รพสต_หนองโพธิ์</t>
  </si>
  <si>
    <t>14277 รพ_สต_ดงติ้ว</t>
  </si>
  <si>
    <t>14278 โนนอนามัย สอ_</t>
  </si>
  <si>
    <t>23137 สถานีอนามัยโพนจาน</t>
  </si>
  <si>
    <t>24724 รพ_สต_บ้านหนองกุง</t>
  </si>
  <si>
    <t>05443 สอ_ธาตุเชิงชุม</t>
  </si>
  <si>
    <t>05444 สอ_โคกเลาะ</t>
  </si>
  <si>
    <t>05445 สอ_ดงมะไฟ ขมิ้น</t>
  </si>
  <si>
    <t>05446 สอ_ทับสอ</t>
  </si>
  <si>
    <t>05447 สอ_คูสนาม</t>
  </si>
  <si>
    <t>05448 สอ_โนนหอม</t>
  </si>
  <si>
    <t>05449 สอ_หนองสนม</t>
  </si>
  <si>
    <t>05450 สอ_เชียงเครือ</t>
  </si>
  <si>
    <t>05451 สอ_สร้างแก้วสมานมิตร</t>
  </si>
  <si>
    <t>05452 สอ_ม่วงลาย</t>
  </si>
  <si>
    <t>05453 สอ_แมด</t>
  </si>
  <si>
    <t>05454 สอ_นาขาม</t>
  </si>
  <si>
    <t>05455 สอ_นาคำ</t>
  </si>
  <si>
    <t>05456 สอ_พังขว้าง</t>
  </si>
  <si>
    <t>05457 สอ_ดงขุมข้าว</t>
  </si>
  <si>
    <t>05458 สอ_ดงมะไฟ</t>
  </si>
  <si>
    <t>05459 สอ_ดงพัฒนา</t>
  </si>
  <si>
    <t>05460 สอ_หนองปลาน้อย</t>
  </si>
  <si>
    <t>05461 สอ_หนองลาด</t>
  </si>
  <si>
    <t>05462 สอ_ดอนแคนใต้</t>
  </si>
  <si>
    <t>05463 สอ_ฮางโฮง</t>
  </si>
  <si>
    <t>05464 สอ_โคกก่อง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</si>
  <si>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</si>
  <si>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</si>
  <si>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</si>
  <si>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</si>
  <si>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</si>
  <si>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</si>
  <si>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</si>
  <si>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</si>
  <si>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</si>
  <si>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</si>
  <si>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</si>
  <si>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</si>
  <si>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</si>
  <si>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</si>
  <si>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</si>
  <si>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</si>
  <si>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</si>
  <si>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</si>
  <si>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</si>
  <si>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</si>
  <si>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</si>
  <si>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</si>
  <si>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</si>
  <si>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</si>
  <si>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</si>
  <si>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</si>
  <si>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</si>
  <si>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</si>
  <si>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</si>
  <si>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</si>
  <si>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</si>
  <si>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</si>
  <si>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</si>
  <si>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</si>
  <si>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</si>
  <si>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05500 สอ_นาคำ</t>
  </si>
  <si>
    <t>05501 สอ_หนองบัวบาน</t>
  </si>
  <si>
    <t>05502 สอ_โนนสุวรรณ</t>
  </si>
  <si>
    <t>05503 สอ_ปานเจริญ</t>
  </si>
  <si>
    <t>05504 สอ_คำหมูน</t>
  </si>
  <si>
    <t>05505 สอ_ขัวก่าย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</si>
  <si>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</si>
  <si>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</si>
  <si>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</si>
  <si>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</si>
  <si>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</si>
  <si>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</si>
  <si>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</si>
  <si>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</si>
  <si>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</si>
  <si>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</si>
  <si>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</si>
  <si>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</si>
  <si>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</si>
  <si>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</si>
  <si>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</si>
  <si>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</si>
  <si>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</si>
  <si>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</si>
  <si>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</si>
  <si>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</si>
  <si>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</si>
  <si>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</si>
  <si>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</si>
  <si>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</si>
  <si>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</si>
  <si>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</si>
  <si>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</si>
  <si>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</si>
  <si>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</si>
  <si>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</si>
  <si>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</si>
  <si>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</si>
  <si>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</si>
  <si>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</si>
  <si>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</si>
  <si>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</si>
  <si>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</si>
  <si>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</si>
  <si>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</si>
  <si>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</si>
  <si>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</si>
  <si>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</si>
  <si>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</si>
  <si>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</si>
  <si>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</si>
  <si>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</si>
  <si>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</si>
  <si>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</si>
  <si>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</si>
  <si>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</si>
  <si>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</si>
  <si>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</si>
  <si>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</si>
  <si>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</si>
  <si>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</si>
  <si>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05561 สอ_ท่าศิลา</t>
  </si>
  <si>
    <t>05562 สอ_ชัยชนะ</t>
  </si>
  <si>
    <t>05563 สอ_วัฒนา</t>
  </si>
  <si>
    <t>05564 สอ_หนองแวง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</si>
  <si>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</si>
  <si>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</si>
  <si>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</si>
  <si>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</si>
  <si>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</si>
  <si>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</si>
  <si>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</si>
  <si>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</si>
  <si>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</si>
  <si>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</si>
  <si>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</si>
  <si>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</si>
  <si>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</si>
  <si>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</si>
  <si>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</si>
  <si>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</si>
  <si>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</si>
  <si>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</si>
  <si>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</si>
  <si>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</si>
  <si>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</si>
  <si>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</si>
  <si>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</si>
  <si>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</si>
  <si>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</si>
  <si>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</si>
  <si>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</si>
  <si>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</si>
  <si>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</si>
  <si>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</si>
  <si>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11758 สอ_หนองหลวง</t>
  </si>
  <si>
    <t>13967 สอ_หนองไผ่</t>
  </si>
  <si>
    <t>13968 สอ_ห้วยกอก</t>
  </si>
  <si>
    <t>13969 สอ_บ้านกลาง</t>
  </si>
  <si>
    <t>13970 สอ_บ้านโคก</t>
  </si>
  <si>
    <t>13971 สถานีอนามัยบ้านโคกสะอาด</t>
  </si>
  <si>
    <t>13972 สอ_ส้งเปือย</t>
  </si>
  <si>
    <t>13973 สอ_วังเยี่ยม</t>
  </si>
  <si>
    <t>13975 รพ_สต_กุดจาน</t>
  </si>
  <si>
    <t>13976 รพ_สต_บ้านดอนปอ</t>
  </si>
  <si>
    <t>13977 สอ_นาถ่อน</t>
  </si>
  <si>
    <t>14441 เทศบาลเมืองสกลนคร</t>
  </si>
  <si>
    <t>14721 สอ_ดงคำโพธิ์</t>
  </si>
  <si>
    <t>14887 สถานีอนามัยบ้านคำภูทอง</t>
  </si>
  <si>
    <t>14891 สถานีอนามัยบ้านดงหม้อทอง</t>
  </si>
  <si>
    <t>23217 สอ_ลาดกะเฌอ</t>
  </si>
  <si>
    <t>23748 ศสช_รพ_สน_2</t>
  </si>
  <si>
    <t>23816 ศสช_วัดแจ้ง</t>
  </si>
  <si>
    <t>41075 รพ_สต_ภูเพ็ก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</si>
  <si>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</si>
  <si>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</si>
  <si>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</si>
  <si>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</si>
  <si>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</si>
  <si>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</si>
  <si>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</si>
  <si>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</si>
  <si>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</si>
  <si>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</si>
  <si>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</si>
  <si>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</si>
  <si>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</si>
  <si>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</si>
  <si>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</si>
  <si>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</si>
  <si>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</si>
  <si>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</si>
  <si>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</si>
  <si>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</si>
  <si>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</si>
  <si>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</si>
  <si>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</si>
  <si>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</si>
  <si>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</si>
  <si>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</si>
  <si>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</si>
  <si>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</si>
  <si>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</si>
  <si>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</si>
  <si>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</si>
  <si>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</si>
  <si>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</si>
  <si>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</si>
  <si>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</si>
  <si>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</si>
  <si>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</si>
  <si>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</si>
  <si>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</si>
  <si>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</si>
  <si>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</si>
  <si>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</si>
  <si>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</si>
  <si>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</si>
  <si>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</si>
  <si>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</si>
  <si>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</si>
  <si>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</si>
  <si>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</si>
  <si>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</si>
  <si>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04853 รพ_สต_โพธิ์ตาก</t>
  </si>
  <si>
    <t>04854 รพ_สต_สาวแล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</si>
  <si>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</si>
  <si>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</si>
  <si>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</si>
  <si>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</si>
  <si>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04860 รพ_สต_โพนทอง</t>
  </si>
  <si>
    <t>04861 รพ_สต_ดอนไผ่</t>
  </si>
  <si>
    <t>04862 รพ_สต_ด่านศรีสุข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</si>
  <si>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</si>
  <si>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</si>
  <si>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</si>
  <si>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</si>
  <si>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</si>
  <si>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</si>
  <si>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</si>
  <si>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</si>
  <si>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</si>
  <si>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</si>
  <si>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</si>
  <si>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</si>
  <si>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</si>
  <si>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</si>
  <si>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</si>
  <si>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</si>
  <si>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</si>
  <si>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</si>
  <si>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</si>
  <si>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</si>
  <si>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10241 สอ_ท่ากฐิน</t>
  </si>
  <si>
    <t>13933 สอ_ ห้วยไฮ</t>
  </si>
  <si>
    <t>14150 โพธิ์ตาก,สสอ_</t>
  </si>
  <si>
    <t>14184 สถานีอนามัยนายาง</t>
  </si>
  <si>
    <t>4306000000.000</t>
  </si>
  <si>
    <t>5108000000.000</t>
  </si>
  <si>
    <t>4.2.4 รายรับจากการขายสินทรัพย์ของหน่วยงาน</t>
  </si>
  <si>
    <t>5.1.8 หนี้สูญและหนี้สงสัยจะสูญ</t>
  </si>
  <si>
    <t>04665 สอ_เพชรเจริญ</t>
  </si>
  <si>
    <t>04666 สอ_น้ำภู</t>
  </si>
  <si>
    <t>04667 สอ_นาอ้อ</t>
  </si>
  <si>
    <t>04668 สอ_กกดู่</t>
  </si>
  <si>
    <t>04669 สอ_ไร่ม่วง</t>
  </si>
  <si>
    <t>04670 สอ_โพนป่าแดง</t>
  </si>
  <si>
    <t>04671 สอ_ไร่ทาม</t>
  </si>
  <si>
    <t>04672 สอ_นาอาน</t>
  </si>
  <si>
    <t>04673 สอ_ขอนแก่น</t>
  </si>
  <si>
    <t>04674 สอ_หัวนา</t>
  </si>
  <si>
    <t>04675 สอ_หนองผำ</t>
  </si>
  <si>
    <t>04676 สอ_เจริญสุข</t>
  </si>
  <si>
    <t>04677 สอ_เพีย</t>
  </si>
  <si>
    <t>04678 สอ_สูบ</t>
  </si>
  <si>
    <t>04679 สอ_ก้างปลา</t>
  </si>
  <si>
    <t>04680 สอ_นาแขม</t>
  </si>
  <si>
    <t>04681 สอ_ปากหมาก</t>
  </si>
  <si>
    <t>04682 สอ_ห้วยกระทิง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</si>
  <si>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</si>
  <si>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</si>
  <si>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</si>
  <si>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</si>
  <si>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</si>
  <si>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</si>
  <si>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</si>
  <si>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</si>
  <si>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</si>
  <si>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</si>
  <si>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</si>
  <si>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</si>
  <si>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</si>
  <si>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</si>
  <si>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</si>
  <si>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</si>
  <si>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</si>
  <si>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</si>
  <si>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</si>
  <si>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</si>
  <si>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</si>
  <si>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</si>
  <si>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</si>
  <si>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</si>
  <si>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</si>
  <si>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</si>
  <si>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</si>
  <si>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</si>
  <si>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</si>
  <si>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</si>
  <si>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</si>
  <si>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</si>
  <si>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</si>
  <si>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</si>
  <si>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</si>
  <si>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</si>
  <si>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</si>
  <si>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04722 สอ_ป่าก่อ</t>
  </si>
  <si>
    <t>04723 สอ_นาพึง</t>
  </si>
  <si>
    <t>04724 สอ_โนนสว่าง</t>
  </si>
  <si>
    <t>04725 สอ_เหล่ากอหก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</si>
  <si>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</si>
  <si>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</si>
  <si>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</si>
  <si>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</si>
  <si>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</si>
  <si>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</si>
  <si>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</si>
  <si>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</si>
  <si>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</si>
  <si>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</si>
  <si>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</si>
  <si>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</si>
  <si>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</si>
  <si>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</si>
  <si>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</si>
  <si>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</si>
  <si>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</si>
  <si>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</si>
  <si>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</si>
  <si>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</si>
  <si>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</si>
  <si>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</si>
  <si>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</si>
  <si>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</si>
  <si>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</si>
  <si>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</si>
  <si>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</si>
  <si>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</si>
  <si>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</si>
  <si>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</si>
  <si>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</si>
  <si>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</si>
  <si>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04759 รพ_สต_ปวนพุ</t>
  </si>
  <si>
    <t>04760 รพ_สต_หนองหมากแก้ว</t>
  </si>
  <si>
    <t>04761 สถานีอนามัยผานกเค้า</t>
  </si>
  <si>
    <t>04762 สถานีอนามัยห้วยส้มใต้</t>
  </si>
  <si>
    <t>04763 รพ_สต_เฉลิมพระเกียรติ 60 พรรษา นวมินทราชินิ</t>
  </si>
  <si>
    <t>04764 สถานีอนามัยห้วยส้ม</t>
  </si>
  <si>
    <t>04765 รพ_สต_น้อยสามัคคี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</si>
  <si>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</si>
  <si>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</si>
  <si>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</si>
  <si>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</si>
  <si>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</si>
  <si>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</si>
  <si>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</si>
  <si>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</si>
  <si>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</si>
  <si>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</si>
  <si>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</si>
  <si>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</si>
  <si>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</si>
  <si>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</si>
  <si>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</si>
  <si>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10234 สอ_นาเจริญ</t>
  </si>
  <si>
    <t>13924 สถานีอนามัยโสกใหม่</t>
  </si>
  <si>
    <t>13925 หาดคัมภีร์</t>
  </si>
  <si>
    <t>13926 สถานีอนามัยปากหมัน</t>
  </si>
  <si>
    <t>13927 สถานีอนามัยนากระเซ็ง</t>
  </si>
  <si>
    <t>13928 สถานีอนามัยโนนวังแท่น</t>
  </si>
  <si>
    <t>13929 สอ_ห้วยสีเสียด</t>
  </si>
  <si>
    <t>13930 สอ_โนนสวรรค์</t>
  </si>
  <si>
    <t>14352 สอ_โป่งป่าติ้ว</t>
  </si>
  <si>
    <t>14353 สอ_พรประเสริฐ</t>
  </si>
  <si>
    <t>14355 รพ_สต_หลักร้อยหกสิบ</t>
  </si>
  <si>
    <t>14356 สอ_นาอ่างคำ</t>
  </si>
  <si>
    <t>14463 ห้วยอาลัย</t>
  </si>
  <si>
    <t>14464 ชมเจริญ</t>
  </si>
  <si>
    <t>00431 บึงกาฬ,สสอ_</t>
  </si>
  <si>
    <t>00440 ศรีวิไล,สสอ_</t>
  </si>
  <si>
    <t>00441 บุ่งคล้า,สสอ_</t>
  </si>
  <si>
    <t>04169 สอ_ดอนยานาง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</si>
  <si>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</si>
  <si>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</si>
  <si>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</si>
  <si>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</si>
  <si>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</si>
  <si>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</si>
  <si>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</si>
  <si>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</si>
  <si>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</si>
  <si>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</si>
  <si>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</si>
  <si>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</si>
  <si>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</si>
  <si>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</si>
  <si>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</si>
  <si>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</si>
  <si>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</si>
  <si>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</si>
  <si>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</si>
  <si>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</si>
  <si>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</si>
  <si>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</si>
  <si>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</si>
  <si>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</si>
  <si>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</si>
  <si>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</si>
  <si>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</si>
  <si>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</si>
  <si>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</si>
  <si>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</si>
  <si>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</si>
  <si>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</si>
  <si>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</si>
  <si>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</si>
  <si>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</si>
  <si>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</si>
  <si>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</si>
  <si>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</si>
  <si>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</si>
  <si>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</si>
  <si>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</si>
  <si>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</si>
  <si>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</si>
  <si>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</si>
  <si>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</si>
  <si>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</si>
  <si>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</si>
  <si>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</si>
  <si>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</si>
  <si>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</si>
  <si>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</si>
  <si>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</si>
  <si>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</si>
  <si>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</si>
  <si>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</si>
  <si>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</si>
  <si>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</si>
  <si>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</si>
  <si>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</si>
  <si>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</si>
  <si>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</si>
  <si>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</si>
  <si>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</si>
  <si>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</si>
  <si>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</si>
  <si>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</si>
  <si>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</si>
  <si>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</si>
  <si>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</si>
  <si>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</si>
  <si>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</si>
  <si>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</si>
  <si>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</si>
  <si>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</si>
  <si>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</si>
  <si>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</si>
  <si>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</si>
  <si>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</si>
  <si>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</si>
  <si>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</si>
  <si>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</si>
  <si>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04481 สถานีอนามัยนิคมสงเคราะห์</t>
  </si>
  <si>
    <t>04482 สอ_บ้านขาว</t>
  </si>
  <si>
    <t>04483 สอ_หนองบัว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</si>
  <si>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</si>
  <si>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</si>
  <si>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</si>
  <si>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</si>
  <si>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</si>
  <si>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</si>
  <si>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</si>
  <si>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</si>
  <si>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</si>
  <si>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</si>
  <si>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</si>
  <si>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</si>
  <si>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</si>
  <si>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</si>
  <si>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</si>
  <si>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</si>
  <si>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</si>
  <si>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</si>
  <si>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</si>
  <si>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</si>
  <si>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</si>
  <si>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</si>
  <si>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</si>
  <si>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</si>
  <si>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</si>
  <si>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</si>
  <si>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</si>
  <si>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</si>
  <si>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</si>
  <si>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</si>
  <si>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</si>
  <si>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</si>
  <si>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</si>
  <si>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</si>
  <si>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</si>
  <si>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</si>
  <si>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</si>
  <si>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</si>
  <si>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</si>
  <si>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</si>
  <si>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</si>
  <si>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</si>
  <si>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</si>
  <si>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</si>
  <si>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</si>
  <si>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</si>
  <si>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</si>
  <si>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</si>
  <si>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</si>
  <si>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</si>
  <si>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</si>
  <si>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</si>
  <si>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</si>
  <si>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</si>
  <si>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</si>
  <si>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</si>
  <si>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</si>
  <si>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</si>
  <si>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</si>
  <si>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</si>
  <si>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</si>
  <si>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</si>
  <si>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</si>
  <si>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</si>
  <si>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</si>
  <si>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</si>
  <si>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</si>
  <si>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</si>
  <si>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</si>
  <si>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</si>
  <si>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</si>
  <si>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</si>
  <si>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</si>
  <si>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</si>
  <si>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</si>
  <si>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</si>
  <si>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</si>
  <si>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</si>
  <si>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</si>
  <si>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</si>
  <si>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</si>
  <si>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</si>
  <si>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</si>
  <si>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</si>
  <si>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</si>
  <si>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</si>
  <si>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</si>
  <si>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</si>
  <si>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</si>
  <si>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</si>
  <si>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</si>
  <si>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</si>
  <si>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</si>
  <si>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</si>
  <si>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</si>
  <si>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</si>
  <si>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</si>
  <si>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</si>
  <si>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</si>
  <si>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</si>
  <si>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</si>
  <si>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</si>
  <si>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</si>
  <si>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</si>
  <si>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</si>
  <si>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</si>
  <si>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</si>
  <si>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</si>
  <si>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</si>
  <si>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</si>
  <si>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</si>
  <si>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</si>
  <si>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</si>
  <si>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</si>
  <si>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</si>
  <si>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</si>
  <si>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</si>
  <si>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</si>
  <si>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</si>
  <si>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</si>
  <si>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</si>
  <si>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</si>
  <si>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</si>
  <si>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</si>
  <si>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</si>
  <si>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</si>
  <si>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</si>
  <si>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</si>
  <si>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</si>
  <si>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</si>
  <si>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</si>
  <si>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</si>
  <si>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</si>
  <si>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</si>
  <si>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</si>
  <si>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</si>
  <si>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</si>
  <si>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</si>
  <si>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</si>
  <si>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</si>
  <si>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</si>
  <si>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</si>
  <si>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04632 เพ็ญ  สถานีอนามัยนาพู่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</si>
  <si>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</si>
  <si>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</si>
  <si>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</si>
  <si>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</si>
  <si>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</si>
  <si>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</si>
  <si>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</si>
  <si>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</si>
  <si>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</si>
  <si>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</si>
  <si>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</si>
  <si>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</si>
  <si>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</si>
  <si>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</si>
  <si>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</si>
  <si>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</si>
  <si>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</si>
  <si>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</si>
  <si>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</si>
  <si>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</si>
  <si>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</si>
  <si>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</si>
  <si>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</si>
  <si>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</si>
  <si>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</si>
  <si>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</si>
  <si>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</si>
  <si>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</si>
  <si>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</si>
  <si>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</si>
  <si>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</si>
  <si>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</si>
  <si>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</si>
  <si>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</si>
  <si>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</si>
  <si>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</si>
  <si>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</si>
  <si>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</si>
  <si>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</si>
  <si>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</si>
  <si>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</si>
  <si>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</si>
  <si>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</si>
  <si>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</si>
  <si>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</si>
  <si>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</si>
  <si>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</si>
  <si>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</si>
  <si>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</si>
  <si>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</si>
  <si>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</si>
  <si>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</si>
  <si>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</si>
  <si>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 xml:space="preserve">                                                    สำหรับเดือน กุมภาพันธ์ 2563  ปีงบประมาณ 2563  (ข้อมูล ณ วันที่ 26 มีนาคม 2563  เวลา 09.25 น.)</t>
  </si>
  <si>
    <t>สำหรับเดือน กุมภาพันธ์ 2563  ปีงบประมาณ 2563  (ข้อมูล ณ วันที่ 26 มีนาคม 2563  เวลา 09.25 น.)</t>
  </si>
  <si>
    <t>2104000000.000</t>
  </si>
  <si>
    <t>2.1.4 รายได้แผ่นดินรอนำส่งคลัง</t>
  </si>
  <si>
    <t>00437 เซกา,สสอ_</t>
  </si>
  <si>
    <t>04220 สอ_โนนคูณ</t>
  </si>
  <si>
    <t>4205000000.000</t>
  </si>
  <si>
    <t>4.1.4 รายรับจากการขายสินทรัพย์ของแผ่นดิน</t>
  </si>
  <si>
    <t>00493 สำนักงานสาธารณสุขอำเภอเมืองสกลนคร</t>
  </si>
  <si>
    <t>00494 สำนักงานสาธารณสุขอำเภอกุสุมาลย์</t>
  </si>
  <si>
    <t>00495 สำนักงานสาธารณสุขอำเภอกุดบาก</t>
  </si>
  <si>
    <t>00496 สำนักงานสาธารณสุขอำเภอพรรณานิคม</t>
  </si>
  <si>
    <t>00497 สำนักงานสาธารณสุขอำเภอพังโคน</t>
  </si>
  <si>
    <t>00498 สำนักงานสาธารณสุขอำเภอวาริชภูมิ</t>
  </si>
  <si>
    <t>00499 สำนักงานสาธารณสุขอำเภอนิคมน้ำอูน</t>
  </si>
  <si>
    <t>00500 สำนักงานสาธารณสุขอำเภอวานรนิวาส</t>
  </si>
  <si>
    <t>00501 สำนักงานสาธารณสุขอำเภอคำตากล้า</t>
  </si>
  <si>
    <t>00502 สำนักงานสาธารณสุขอำเภอบ้านม่วง</t>
  </si>
  <si>
    <t>00503 สำนักงานสาธารณสุขอำเภออากาศอำนวย</t>
  </si>
  <si>
    <t>00504 สำนักงานสาธารณสุขอำเภอสว่างแดนดิน</t>
  </si>
  <si>
    <t>00505 สำนักงานสาธารณสุขอำเภอส่องดาว</t>
  </si>
  <si>
    <t>00506 สำนักงานสาธารณสุขอำเภอเต่างอย</t>
  </si>
  <si>
    <t>00507 สำนักงานสาธารณสุขอำเภอโคกศรีสุพรรณ</t>
  </si>
  <si>
    <t>00508 สำนักงานสาธารณสุขอำเภอเจริญศิลป์</t>
  </si>
  <si>
    <t>00509 สำนักงานสาธารณสุขอำเภอโพนนาแก้ว</t>
  </si>
  <si>
    <t>00510 สำนักงานสาธารณสุขอำเภอภูพาน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</si>
</sst>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</cellStyleXfs>
  <cellXfs count="345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43" fontId="0" fillId="10" borderId="0" xfId="1" applyFont="1" applyFill="1"/>
    <xf numFmtId="187" fontId="1" fillId="7" borderId="0" xfId="1" applyNumberFormat="1" applyFont="1" applyFill="1"/>
    <xf numFmtId="43" fontId="0" fillId="11" borderId="0" xfId="1" applyFont="1" applyFill="1"/>
    <xf numFmtId="43" fontId="0" fillId="5" borderId="0" xfId="1" applyFont="1" applyFill="1"/>
    <xf numFmtId="43" fontId="0" fillId="4" borderId="0" xfId="1" applyFont="1" applyFill="1"/>
    <xf numFmtId="43" fontId="1" fillId="5" borderId="0" xfId="1" applyFont="1" applyFill="1"/>
    <xf numFmtId="43" fontId="1" fillId="6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0" fontId="0" fillId="9" borderId="0" xfId="0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6" fillId="0" borderId="9" xfId="0" applyFont="1" applyFill="1" applyBorder="1" applyAlignment="1">
      <alignment horizontal="left"/>
    </xf>
    <xf numFmtId="0" fontId="0" fillId="15" borderId="0" xfId="0" applyFill="1"/>
    <xf numFmtId="43" fontId="0" fillId="6" borderId="0" xfId="0" applyNumberFormat="1" applyFill="1"/>
    <xf numFmtId="0" fontId="0" fillId="6" borderId="0" xfId="0" applyFill="1"/>
    <xf numFmtId="43" fontId="1" fillId="10" borderId="0" xfId="1" applyFont="1" applyFill="1" applyAlignment="1">
      <alignment horizontal="center"/>
    </xf>
    <xf numFmtId="43" fontId="0" fillId="10" borderId="0" xfId="0" applyNumberFormat="1" applyFill="1"/>
    <xf numFmtId="0" fontId="0" fillId="10" borderId="0" xfId="0" applyFill="1"/>
    <xf numFmtId="2" fontId="0" fillId="9" borderId="0" xfId="0" applyNumberFormat="1" applyFill="1"/>
    <xf numFmtId="43" fontId="10" fillId="0" borderId="0" xfId="1" applyFont="1"/>
    <xf numFmtId="2" fontId="0" fillId="18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2" fontId="10" fillId="7" borderId="0" xfId="0" applyNumberFormat="1" applyFont="1" applyFill="1" applyBorder="1"/>
    <xf numFmtId="43" fontId="10" fillId="10" borderId="0" xfId="1" applyFont="1" applyFill="1"/>
    <xf numFmtId="43" fontId="10" fillId="9" borderId="0" xfId="1" applyFont="1" applyFill="1"/>
    <xf numFmtId="43" fontId="5" fillId="0" borderId="0" xfId="1" applyFont="1"/>
    <xf numFmtId="43" fontId="1" fillId="2" borderId="0" xfId="1" applyFont="1" applyFill="1"/>
    <xf numFmtId="43" fontId="10" fillId="17" borderId="0" xfId="1" applyFont="1" applyFill="1"/>
    <xf numFmtId="43" fontId="10" fillId="7" borderId="0" xfId="1" applyFont="1" applyFill="1"/>
    <xf numFmtId="43" fontId="10" fillId="9" borderId="0" xfId="1" applyFont="1" applyFill="1" applyAlignment="1">
      <alignment horizontal="center"/>
    </xf>
    <xf numFmtId="43" fontId="10" fillId="10" borderId="0" xfId="1" applyFont="1" applyFill="1" applyAlignment="1">
      <alignment horizontal="center"/>
    </xf>
    <xf numFmtId="43" fontId="10" fillId="7" borderId="0" xfId="1" applyFont="1" applyFill="1" applyAlignment="1">
      <alignment horizontal="center"/>
    </xf>
    <xf numFmtId="2" fontId="10" fillId="0" borderId="0" xfId="0" applyNumberFormat="1" applyFont="1"/>
    <xf numFmtId="187" fontId="10" fillId="7" borderId="0" xfId="1" applyNumberFormat="1" applyFont="1" applyFill="1"/>
    <xf numFmtId="43" fontId="1" fillId="10" borderId="0" xfId="1" applyFont="1" applyFill="1"/>
    <xf numFmtId="187" fontId="1" fillId="7" borderId="0" xfId="1" applyNumberFormat="1" applyFont="1" applyFill="1" applyAlignment="1">
      <alignment horizontal="center"/>
    </xf>
    <xf numFmtId="187" fontId="0" fillId="0" borderId="0" xfId="1" applyNumberFormat="1" applyFont="1"/>
    <xf numFmtId="0" fontId="12" fillId="0" borderId="3" xfId="0" applyFont="1" applyBorder="1"/>
    <xf numFmtId="0" fontId="0" fillId="2" borderId="0" xfId="0" applyFill="1"/>
    <xf numFmtId="2" fontId="13" fillId="0" borderId="0" xfId="1" applyNumberFormat="1" applyFont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0" fontId="5" fillId="2" borderId="9" xfId="0" applyFont="1" applyFill="1" applyBorder="1"/>
    <xf numFmtId="43" fontId="1" fillId="5" borderId="0" xfId="1" applyFont="1" applyFill="1" applyAlignment="1">
      <alignment horizontal="center"/>
    </xf>
    <xf numFmtId="43" fontId="1" fillId="0" borderId="0" xfId="1" applyFont="1"/>
    <xf numFmtId="43" fontId="1" fillId="13" borderId="0" xfId="1" applyFont="1" applyFill="1"/>
    <xf numFmtId="43" fontId="1" fillId="7" borderId="0" xfId="1" applyFont="1" applyFill="1"/>
    <xf numFmtId="0" fontId="12" fillId="4" borderId="3" xfId="0" applyFont="1" applyFill="1" applyBorder="1"/>
    <xf numFmtId="3" fontId="14" fillId="2" borderId="17" xfId="0" applyNumberFormat="1" applyFont="1" applyFill="1" applyBorder="1" applyAlignment="1">
      <alignment horizontal="right" vertical="center"/>
    </xf>
    <xf numFmtId="0" fontId="14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10" fillId="2" borderId="0" xfId="1" applyNumberFormat="1" applyFont="1" applyFill="1" applyAlignment="1">
      <alignment horizontal="center"/>
    </xf>
    <xf numFmtId="188" fontId="10" fillId="2" borderId="0" xfId="1" applyNumberFormat="1" applyFont="1" applyFill="1" applyBorder="1" applyAlignment="1">
      <alignment horizontal="center"/>
    </xf>
    <xf numFmtId="2" fontId="10" fillId="2" borderId="0" xfId="0" applyNumberFormat="1" applyFont="1" applyFill="1" applyBorder="1"/>
    <xf numFmtId="188" fontId="0" fillId="2" borderId="0" xfId="1" applyNumberFormat="1" applyFont="1" applyFill="1"/>
    <xf numFmtId="43" fontId="0" fillId="13" borderId="0" xfId="1" applyFont="1" applyFill="1"/>
    <xf numFmtId="43" fontId="10" fillId="13" borderId="0" xfId="1" applyFont="1" applyFill="1"/>
    <xf numFmtId="43" fontId="0" fillId="15" borderId="0" xfId="1" applyFont="1" applyFill="1"/>
    <xf numFmtId="43" fontId="0" fillId="20" borderId="0" xfId="0" applyNumberFormat="1" applyFill="1"/>
    <xf numFmtId="2" fontId="0" fillId="20" borderId="0" xfId="0" applyNumberFormat="1" applyFill="1"/>
    <xf numFmtId="43" fontId="0" fillId="20" borderId="0" xfId="1" applyFont="1" applyFill="1"/>
    <xf numFmtId="187" fontId="0" fillId="10" borderId="0" xfId="1" applyNumberFormat="1" applyFont="1" applyFill="1"/>
    <xf numFmtId="43" fontId="0" fillId="5" borderId="0" xfId="0" applyNumberFormat="1" applyFill="1"/>
    <xf numFmtId="187" fontId="13" fillId="7" borderId="0" xfId="1" applyNumberFormat="1" applyFont="1" applyFill="1"/>
    <xf numFmtId="0" fontId="0" fillId="0" borderId="0" xfId="0" applyFill="1"/>
    <xf numFmtId="43" fontId="0" fillId="12" borderId="0" xfId="1" applyFont="1" applyFill="1"/>
    <xf numFmtId="2" fontId="13" fillId="7" borderId="0" xfId="1" applyNumberFormat="1" applyFont="1" applyFill="1"/>
    <xf numFmtId="0" fontId="16" fillId="0" borderId="0" xfId="0" applyFont="1"/>
    <xf numFmtId="0" fontId="16" fillId="0" borderId="0" xfId="0" applyFont="1" applyAlignment="1">
      <alignment horizontal="center"/>
    </xf>
    <xf numFmtId="0" fontId="15" fillId="0" borderId="3" xfId="0" applyFont="1" applyBorder="1"/>
    <xf numFmtId="0" fontId="16" fillId="0" borderId="3" xfId="0" applyFont="1" applyBorder="1"/>
    <xf numFmtId="43" fontId="16" fillId="0" borderId="0" xfId="0" applyNumberFormat="1" applyFont="1"/>
    <xf numFmtId="43" fontId="16" fillId="0" borderId="3" xfId="0" applyNumberFormat="1" applyFont="1" applyBorder="1"/>
    <xf numFmtId="2" fontId="16" fillId="0" borderId="3" xfId="0" applyNumberFormat="1" applyFont="1" applyBorder="1"/>
    <xf numFmtId="0" fontId="15" fillId="0" borderId="0" xfId="0" applyFont="1"/>
    <xf numFmtId="0" fontId="17" fillId="2" borderId="0" xfId="0" applyFont="1" applyFill="1" applyBorder="1" applyAlignment="1">
      <alignment horizontal="left" vertical="top"/>
    </xf>
    <xf numFmtId="2" fontId="13" fillId="0" borderId="0" xfId="1" applyNumberFormat="1" applyFont="1" applyFill="1"/>
    <xf numFmtId="0" fontId="5" fillId="0" borderId="3" xfId="0" applyFont="1" applyBorder="1" applyAlignment="1">
      <alignment horizontal="center"/>
    </xf>
    <xf numFmtId="43" fontId="0" fillId="21" borderId="0" xfId="1" applyFont="1" applyFill="1"/>
    <xf numFmtId="43" fontId="0" fillId="19" borderId="0" xfId="1" applyFont="1" applyFill="1"/>
    <xf numFmtId="43" fontId="1" fillId="22" borderId="0" xfId="1" applyFont="1" applyFill="1"/>
    <xf numFmtId="187" fontId="1" fillId="22" borderId="0" xfId="1" applyNumberFormat="1" applyFont="1" applyFill="1"/>
    <xf numFmtId="0" fontId="12" fillId="22" borderId="3" xfId="0" applyFont="1" applyFill="1" applyBorder="1"/>
    <xf numFmtId="43" fontId="19" fillId="0" borderId="0" xfId="1" applyFont="1" applyAlignment="1"/>
    <xf numFmtId="0" fontId="18" fillId="0" borderId="0" xfId="0" applyFont="1" applyAlignment="1"/>
    <xf numFmtId="187" fontId="19" fillId="0" borderId="0" xfId="1" applyNumberFormat="1" applyFont="1"/>
    <xf numFmtId="43" fontId="19" fillId="0" borderId="0" xfId="1" applyFont="1"/>
    <xf numFmtId="0" fontId="19" fillId="0" borderId="0" xfId="0" applyFont="1"/>
    <xf numFmtId="0" fontId="18" fillId="0" borderId="1" xfId="0" applyFont="1" applyBorder="1" applyAlignment="1">
      <alignment vertical="center"/>
    </xf>
    <xf numFmtId="0" fontId="18" fillId="0" borderId="1" xfId="0" applyFont="1" applyBorder="1" applyAlignment="1"/>
    <xf numFmtId="0" fontId="19" fillId="0" borderId="0" xfId="0" applyFont="1" applyAlignment="1">
      <alignment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3" xfId="0" applyFont="1" applyBorder="1"/>
    <xf numFmtId="188" fontId="19" fillId="0" borderId="3" xfId="1" applyNumberFormat="1" applyFont="1" applyBorder="1"/>
    <xf numFmtId="43" fontId="19" fillId="0" borderId="3" xfId="1" applyFont="1" applyBorder="1"/>
    <xf numFmtId="187" fontId="19" fillId="0" borderId="3" xfId="1" applyNumberFormat="1" applyFont="1" applyBorder="1"/>
    <xf numFmtId="43" fontId="19" fillId="2" borderId="3" xfId="1" applyFont="1" applyFill="1" applyBorder="1"/>
    <xf numFmtId="0" fontId="18" fillId="3" borderId="3" xfId="0" applyFont="1" applyFill="1" applyBorder="1" applyAlignment="1">
      <alignment horizontal="center"/>
    </xf>
    <xf numFmtId="0" fontId="18" fillId="3" borderId="3" xfId="0" applyFont="1" applyFill="1" applyBorder="1"/>
    <xf numFmtId="188" fontId="18" fillId="16" borderId="3" xfId="1" applyNumberFormat="1" applyFont="1" applyFill="1" applyBorder="1"/>
    <xf numFmtId="43" fontId="18" fillId="3" borderId="3" xfId="1" applyFont="1" applyFill="1" applyBorder="1"/>
    <xf numFmtId="187" fontId="18" fillId="0" borderId="0" xfId="1" applyNumberFormat="1" applyFont="1"/>
    <xf numFmtId="43" fontId="18" fillId="0" borderId="0" xfId="1" applyFont="1"/>
    <xf numFmtId="0" fontId="18" fillId="0" borderId="0" xfId="0" applyFont="1"/>
    <xf numFmtId="188" fontId="18" fillId="3" borderId="3" xfId="1" applyNumberFormat="1" applyFont="1" applyFill="1" applyBorder="1"/>
    <xf numFmtId="0" fontId="19" fillId="2" borderId="3" xfId="0" applyFont="1" applyFill="1" applyBorder="1" applyAlignment="1">
      <alignment horizontal="center"/>
    </xf>
    <xf numFmtId="0" fontId="19" fillId="2" borderId="3" xfId="0" applyFont="1" applyFill="1" applyBorder="1"/>
    <xf numFmtId="188" fontId="19" fillId="2" borderId="3" xfId="1" applyNumberFormat="1" applyFont="1" applyFill="1" applyBorder="1"/>
    <xf numFmtId="187" fontId="19" fillId="2" borderId="3" xfId="1" applyNumberFormat="1" applyFont="1" applyFill="1" applyBorder="1"/>
    <xf numFmtId="187" fontId="19" fillId="2" borderId="0" xfId="1" applyNumberFormat="1" applyFont="1" applyFill="1"/>
    <xf numFmtId="43" fontId="19" fillId="2" borderId="0" xfId="1" applyFont="1" applyFill="1"/>
    <xf numFmtId="0" fontId="19" fillId="2" borderId="0" xfId="0" applyFont="1" applyFill="1"/>
    <xf numFmtId="0" fontId="18" fillId="8" borderId="7" xfId="0" applyFont="1" applyFill="1" applyBorder="1" applyAlignment="1">
      <alignment horizontal="center"/>
    </xf>
    <xf numFmtId="0" fontId="18" fillId="8" borderId="7" xfId="0" applyFont="1" applyFill="1" applyBorder="1"/>
    <xf numFmtId="188" fontId="18" fillId="8" borderId="7" xfId="1" applyNumberFormat="1" applyFont="1" applyFill="1" applyBorder="1"/>
    <xf numFmtId="43" fontId="18" fillId="8" borderId="7" xfId="1" applyFont="1" applyFill="1" applyBorder="1"/>
    <xf numFmtId="187" fontId="18" fillId="8" borderId="7" xfId="1" applyNumberFormat="1" applyFont="1" applyFill="1" applyBorder="1"/>
    <xf numFmtId="0" fontId="18" fillId="14" borderId="11" xfId="0" applyFont="1" applyFill="1" applyBorder="1" applyAlignment="1">
      <alignment horizontal="center"/>
    </xf>
    <xf numFmtId="0" fontId="18" fillId="14" borderId="11" xfId="0" applyFont="1" applyFill="1" applyBorder="1"/>
    <xf numFmtId="188" fontId="18" fillId="14" borderId="11" xfId="1" applyNumberFormat="1" applyFont="1" applyFill="1" applyBorder="1"/>
    <xf numFmtId="43" fontId="18" fillId="14" borderId="11" xfId="1" applyFont="1" applyFill="1" applyBorder="1"/>
    <xf numFmtId="187" fontId="18" fillId="14" borderId="11" xfId="1" applyNumberFormat="1" applyFont="1" applyFill="1" applyBorder="1"/>
    <xf numFmtId="0" fontId="19" fillId="0" borderId="4" xfId="0" applyFont="1" applyBorder="1" applyAlignment="1">
      <alignment horizontal="center"/>
    </xf>
    <xf numFmtId="0" fontId="19" fillId="0" borderId="4" xfId="0" applyFont="1" applyBorder="1"/>
    <xf numFmtId="188" fontId="19" fillId="0" borderId="4" xfId="1" applyNumberFormat="1" applyFont="1" applyBorder="1"/>
    <xf numFmtId="43" fontId="19" fillId="0" borderId="4" xfId="1" applyFont="1" applyBorder="1"/>
    <xf numFmtId="187" fontId="19" fillId="0" borderId="4" xfId="1" applyNumberFormat="1" applyFont="1" applyBorder="1"/>
    <xf numFmtId="43" fontId="19" fillId="2" borderId="4" xfId="1" applyFont="1" applyFill="1" applyBorder="1"/>
    <xf numFmtId="0" fontId="18" fillId="0" borderId="4" xfId="0" applyFont="1" applyBorder="1" applyAlignment="1">
      <alignment horizontal="center"/>
    </xf>
    <xf numFmtId="0" fontId="18" fillId="0" borderId="4" xfId="0" applyFont="1" applyBorder="1"/>
    <xf numFmtId="188" fontId="18" fillId="0" borderId="4" xfId="1" applyNumberFormat="1" applyFont="1" applyBorder="1"/>
    <xf numFmtId="43" fontId="18" fillId="0" borderId="4" xfId="1" applyFont="1" applyBorder="1"/>
    <xf numFmtId="187" fontId="18" fillId="0" borderId="4" xfId="1" applyNumberFormat="1" applyFont="1" applyBorder="1"/>
    <xf numFmtId="43" fontId="18" fillId="2" borderId="3" xfId="1" applyFont="1" applyFill="1" applyBorder="1"/>
    <xf numFmtId="0" fontId="18" fillId="0" borderId="3" xfId="0" applyFont="1" applyBorder="1"/>
    <xf numFmtId="187" fontId="18" fillId="3" borderId="3" xfId="1" applyNumberFormat="1" applyFont="1" applyFill="1" applyBorder="1"/>
    <xf numFmtId="1" fontId="19" fillId="0" borderId="3" xfId="0" applyNumberFormat="1" applyFont="1" applyFill="1" applyBorder="1" applyAlignment="1">
      <alignment horizontal="center"/>
    </xf>
    <xf numFmtId="2" fontId="19" fillId="0" borderId="3" xfId="0" applyNumberFormat="1" applyFont="1" applyFill="1" applyBorder="1"/>
    <xf numFmtId="188" fontId="19" fillId="0" borderId="3" xfId="1" applyNumberFormat="1" applyFont="1" applyFill="1" applyBorder="1"/>
    <xf numFmtId="0" fontId="19" fillId="0" borderId="3" xfId="0" applyNumberFormat="1" applyFont="1" applyFill="1" applyBorder="1" applyAlignment="1">
      <alignment horizontal="center"/>
    </xf>
    <xf numFmtId="2" fontId="19" fillId="0" borderId="3" xfId="1" applyNumberFormat="1" applyFont="1" applyFill="1" applyBorder="1"/>
    <xf numFmtId="2" fontId="19" fillId="0" borderId="0" xfId="1" applyNumberFormat="1" applyFont="1" applyFill="1"/>
    <xf numFmtId="2" fontId="19" fillId="0" borderId="0" xfId="0" applyNumberFormat="1" applyFont="1" applyFill="1"/>
    <xf numFmtId="0" fontId="19" fillId="0" borderId="3" xfId="0" applyFont="1" applyFill="1" applyBorder="1" applyAlignment="1">
      <alignment horizontal="center"/>
    </xf>
    <xf numFmtId="0" fontId="19" fillId="0" borderId="3" xfId="0" applyFont="1" applyFill="1" applyBorder="1"/>
    <xf numFmtId="43" fontId="19" fillId="0" borderId="3" xfId="1" applyFont="1" applyFill="1" applyBorder="1"/>
    <xf numFmtId="187" fontId="19" fillId="0" borderId="3" xfId="1" applyNumberFormat="1" applyFont="1" applyFill="1" applyBorder="1"/>
    <xf numFmtId="187" fontId="19" fillId="0" borderId="0" xfId="1" applyNumberFormat="1" applyFont="1" applyFill="1"/>
    <xf numFmtId="43" fontId="19" fillId="0" borderId="0" xfId="1" applyFont="1" applyFill="1"/>
    <xf numFmtId="0" fontId="19" fillId="0" borderId="0" xfId="0" applyFont="1" applyFill="1"/>
    <xf numFmtId="187" fontId="18" fillId="2" borderId="0" xfId="1" applyNumberFormat="1" applyFont="1" applyFill="1"/>
    <xf numFmtId="2" fontId="19" fillId="2" borderId="3" xfId="0" applyNumberFormat="1" applyFont="1" applyFill="1" applyBorder="1"/>
    <xf numFmtId="0" fontId="19" fillId="7" borderId="0" xfId="0" applyFont="1" applyFill="1"/>
    <xf numFmtId="2" fontId="19" fillId="2" borderId="3" xfId="1" applyNumberFormat="1" applyFont="1" applyFill="1" applyBorder="1"/>
    <xf numFmtId="0" fontId="20" fillId="2" borderId="3" xfId="0" applyFont="1" applyFill="1" applyBorder="1" applyAlignment="1">
      <alignment horizontal="center"/>
    </xf>
    <xf numFmtId="0" fontId="20" fillId="2" borderId="3" xfId="0" applyFont="1" applyFill="1" applyBorder="1"/>
    <xf numFmtId="188" fontId="20" fillId="2" borderId="3" xfId="1" applyNumberFormat="1" applyFont="1" applyFill="1" applyBorder="1"/>
    <xf numFmtId="43" fontId="20" fillId="2" borderId="3" xfId="1" applyFont="1" applyFill="1" applyBorder="1"/>
    <xf numFmtId="187" fontId="20" fillId="2" borderId="3" xfId="1" applyNumberFormat="1" applyFont="1" applyFill="1" applyBorder="1"/>
    <xf numFmtId="187" fontId="20" fillId="2" borderId="0" xfId="1" applyNumberFormat="1" applyFont="1" applyFill="1"/>
    <xf numFmtId="43" fontId="20" fillId="2" borderId="0" xfId="1" applyFont="1" applyFill="1"/>
    <xf numFmtId="0" fontId="20" fillId="2" borderId="0" xfId="0" applyFont="1" applyFill="1"/>
    <xf numFmtId="188" fontId="19" fillId="0" borderId="0" xfId="1" applyNumberFormat="1" applyFont="1"/>
    <xf numFmtId="0" fontId="18" fillId="0" borderId="3" xfId="0" applyFont="1" applyBorder="1" applyAlignment="1">
      <alignment horizontal="center"/>
    </xf>
    <xf numFmtId="0" fontId="20" fillId="0" borderId="3" xfId="0" applyNumberFormat="1" applyFont="1" applyFill="1" applyBorder="1" applyAlignment="1">
      <alignment horizontal="center"/>
    </xf>
    <xf numFmtId="2" fontId="20" fillId="0" borderId="3" xfId="0" applyNumberFormat="1" applyFont="1" applyFill="1" applyBorder="1"/>
    <xf numFmtId="188" fontId="20" fillId="0" borderId="3" xfId="1" applyNumberFormat="1" applyFont="1" applyFill="1" applyBorder="1"/>
    <xf numFmtId="2" fontId="20" fillId="0" borderId="0" xfId="1" applyNumberFormat="1" applyFont="1" applyFill="1"/>
    <xf numFmtId="2" fontId="20" fillId="0" borderId="0" xfId="0" applyNumberFormat="1" applyFont="1" applyFill="1"/>
    <xf numFmtId="0" fontId="19" fillId="14" borderId="11" xfId="0" applyFont="1" applyFill="1" applyBorder="1"/>
    <xf numFmtId="0" fontId="18" fillId="8" borderId="2" xfId="0" applyFont="1" applyFill="1" applyBorder="1" applyAlignment="1">
      <alignment horizontal="center"/>
    </xf>
    <xf numFmtId="0" fontId="18" fillId="8" borderId="2" xfId="0" applyFont="1" applyFill="1" applyBorder="1"/>
    <xf numFmtId="188" fontId="18" fillId="8" borderId="2" xfId="1" applyNumberFormat="1" applyFont="1" applyFill="1" applyBorder="1"/>
    <xf numFmtId="43" fontId="18" fillId="8" borderId="2" xfId="1" applyFont="1" applyFill="1" applyBorder="1"/>
    <xf numFmtId="187" fontId="18" fillId="8" borderId="2" xfId="1" applyNumberFormat="1" applyFont="1" applyFill="1" applyBorder="1"/>
    <xf numFmtId="0" fontId="18" fillId="14" borderId="7" xfId="0" applyFont="1" applyFill="1" applyBorder="1" applyAlignment="1">
      <alignment horizontal="center"/>
    </xf>
    <xf numFmtId="0" fontId="18" fillId="14" borderId="7" xfId="0" applyFont="1" applyFill="1" applyBorder="1"/>
    <xf numFmtId="188" fontId="18" fillId="14" borderId="7" xfId="1" applyNumberFormat="1" applyFont="1" applyFill="1" applyBorder="1"/>
    <xf numFmtId="43" fontId="18" fillId="14" borderId="7" xfId="1" applyFont="1" applyFill="1" applyBorder="1"/>
    <xf numFmtId="187" fontId="18" fillId="14" borderId="7" xfId="1" applyNumberFormat="1" applyFont="1" applyFill="1" applyBorder="1"/>
    <xf numFmtId="0" fontId="19" fillId="14" borderId="7" xfId="0" applyFont="1" applyFill="1" applyBorder="1"/>
    <xf numFmtId="188" fontId="18" fillId="0" borderId="3" xfId="1" applyNumberFormat="1" applyFont="1" applyBorder="1"/>
    <xf numFmtId="43" fontId="18" fillId="0" borderId="3" xfId="1" applyFont="1" applyBorder="1"/>
    <xf numFmtId="187" fontId="18" fillId="0" borderId="3" xfId="1" applyNumberFormat="1" applyFont="1" applyBorder="1"/>
    <xf numFmtId="0" fontId="20" fillId="0" borderId="3" xfId="0" applyFont="1" applyBorder="1" applyAlignment="1">
      <alignment horizontal="center"/>
    </xf>
    <xf numFmtId="0" fontId="20" fillId="0" borderId="3" xfId="0" applyFont="1" applyBorder="1"/>
    <xf numFmtId="188" fontId="20" fillId="0" borderId="3" xfId="1" applyNumberFormat="1" applyFont="1" applyBorder="1"/>
    <xf numFmtId="187" fontId="20" fillId="0" borderId="0" xfId="1" applyNumberFormat="1" applyFont="1"/>
    <xf numFmtId="43" fontId="20" fillId="0" borderId="0" xfId="1" applyFont="1"/>
    <xf numFmtId="0" fontId="20" fillId="0" borderId="0" xfId="0" applyFont="1"/>
    <xf numFmtId="0" fontId="18" fillId="3" borderId="0" xfId="0" applyFont="1" applyFill="1"/>
    <xf numFmtId="0" fontId="19" fillId="14" borderId="3" xfId="0" applyFont="1" applyFill="1" applyBorder="1" applyAlignment="1">
      <alignment horizontal="center"/>
    </xf>
    <xf numFmtId="0" fontId="19" fillId="14" borderId="3" xfId="0" applyFont="1" applyFill="1" applyBorder="1"/>
    <xf numFmtId="188" fontId="19" fillId="14" borderId="3" xfId="1" applyNumberFormat="1" applyFont="1" applyFill="1" applyBorder="1"/>
    <xf numFmtId="43" fontId="18" fillId="14" borderId="3" xfId="1" applyFont="1" applyFill="1" applyBorder="1"/>
    <xf numFmtId="187" fontId="18" fillId="14" borderId="3" xfId="1" applyNumberFormat="1" applyFont="1" applyFill="1" applyBorder="1"/>
    <xf numFmtId="0" fontId="18" fillId="14" borderId="3" xfId="0" applyFont="1" applyFill="1" applyBorder="1"/>
    <xf numFmtId="188" fontId="18" fillId="14" borderId="3" xfId="1" applyNumberFormat="1" applyFont="1" applyFill="1" applyBorder="1"/>
    <xf numFmtId="0" fontId="18" fillId="14" borderId="3" xfId="0" applyFont="1" applyFill="1" applyBorder="1" applyAlignment="1">
      <alignment horizontal="center"/>
    </xf>
    <xf numFmtId="38" fontId="18" fillId="14" borderId="3" xfId="1" applyNumberFormat="1" applyFont="1" applyFill="1" applyBorder="1"/>
    <xf numFmtId="0" fontId="19" fillId="0" borderId="0" xfId="0" applyFont="1" applyAlignment="1">
      <alignment horizontal="center"/>
    </xf>
    <xf numFmtId="43" fontId="19" fillId="0" borderId="0" xfId="1" applyNumberFormat="1" applyFont="1"/>
    <xf numFmtId="0" fontId="18" fillId="2" borderId="3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/>
    </xf>
    <xf numFmtId="43" fontId="18" fillId="4" borderId="3" xfId="1" applyFont="1" applyFill="1" applyBorder="1" applyAlignment="1">
      <alignment horizontal="center"/>
    </xf>
    <xf numFmtId="0" fontId="18" fillId="6" borderId="3" xfId="0" applyFont="1" applyFill="1" applyBorder="1" applyAlignment="1">
      <alignment horizontal="center"/>
    </xf>
    <xf numFmtId="2" fontId="18" fillId="6" borderId="3" xfId="0" applyNumberFormat="1" applyFont="1" applyFill="1" applyBorder="1" applyAlignment="1">
      <alignment horizontal="right"/>
    </xf>
    <xf numFmtId="0" fontId="18" fillId="0" borderId="3" xfId="0" applyFont="1" applyBorder="1" applyAlignment="1">
      <alignment wrapText="1"/>
    </xf>
    <xf numFmtId="2" fontId="18" fillId="6" borderId="3" xfId="1" applyNumberFormat="1" applyFont="1" applyFill="1" applyBorder="1" applyAlignment="1">
      <alignment horizontal="right"/>
    </xf>
    <xf numFmtId="0" fontId="18" fillId="2" borderId="7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/>
    </xf>
    <xf numFmtId="43" fontId="18" fillId="4" borderId="7" xfId="1" applyFont="1" applyFill="1" applyBorder="1" applyAlignment="1">
      <alignment horizontal="center"/>
    </xf>
    <xf numFmtId="0" fontId="18" fillId="6" borderId="7" xfId="0" applyFont="1" applyFill="1" applyBorder="1" applyAlignment="1">
      <alignment horizontal="center"/>
    </xf>
    <xf numFmtId="2" fontId="18" fillId="6" borderId="7" xfId="1" applyNumberFormat="1" applyFont="1" applyFill="1" applyBorder="1" applyAlignment="1">
      <alignment horizontal="right"/>
    </xf>
    <xf numFmtId="0" fontId="18" fillId="0" borderId="7" xfId="0" applyFont="1" applyBorder="1"/>
    <xf numFmtId="0" fontId="18" fillId="0" borderId="2" xfId="0" applyFont="1" applyBorder="1" applyAlignment="1">
      <alignment vertical="center"/>
    </xf>
    <xf numFmtId="43" fontId="10" fillId="0" borderId="0" xfId="1" applyFont="1" applyFill="1"/>
    <xf numFmtId="43" fontId="0" fillId="21" borderId="0" xfId="1" applyFont="1" applyFill="1" applyAlignment="1">
      <alignment horizontal="left"/>
    </xf>
    <xf numFmtId="43" fontId="0" fillId="15" borderId="0" xfId="1" applyFont="1" applyFill="1" applyAlignment="1">
      <alignment horizontal="left"/>
    </xf>
    <xf numFmtId="43" fontId="0" fillId="19" borderId="0" xfId="1" applyFont="1" applyFill="1" applyAlignment="1">
      <alignment horizontal="left"/>
    </xf>
    <xf numFmtId="43" fontId="0" fillId="23" borderId="0" xfId="1" applyFont="1" applyFill="1"/>
    <xf numFmtId="43" fontId="0" fillId="23" borderId="0" xfId="1" applyFont="1" applyFill="1" applyAlignment="1">
      <alignment horizontal="left"/>
    </xf>
    <xf numFmtId="43" fontId="10" fillId="21" borderId="0" xfId="1" applyFont="1" applyFill="1"/>
    <xf numFmtId="43" fontId="10" fillId="15" borderId="0" xfId="1" applyFont="1" applyFill="1"/>
    <xf numFmtId="43" fontId="10" fillId="19" borderId="0" xfId="1" applyFont="1" applyFill="1"/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8" fillId="2" borderId="3" xfId="0" applyFont="1" applyFill="1" applyBorder="1" applyAlignment="1">
      <alignment horizontal="center" vertical="center"/>
    </xf>
    <xf numFmtId="43" fontId="18" fillId="4" borderId="3" xfId="1" applyFont="1" applyFill="1" applyBorder="1" applyAlignment="1">
      <alignment horizontal="center" vertical="center"/>
    </xf>
    <xf numFmtId="2" fontId="18" fillId="6" borderId="3" xfId="0" applyNumberFormat="1" applyFont="1" applyFill="1" applyBorder="1" applyAlignment="1">
      <alignment horizontal="right" vertical="center"/>
    </xf>
    <xf numFmtId="0" fontId="18" fillId="0" borderId="3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43" fontId="1" fillId="21" borderId="0" xfId="1" applyFont="1" applyFill="1"/>
    <xf numFmtId="43" fontId="1" fillId="23" borderId="0" xfId="1" applyFont="1" applyFill="1"/>
    <xf numFmtId="43" fontId="1" fillId="19" borderId="0" xfId="1" applyFont="1" applyFill="1"/>
    <xf numFmtId="43" fontId="19" fillId="2" borderId="3" xfId="1" applyNumberFormat="1" applyFont="1" applyFill="1" applyBorder="1"/>
    <xf numFmtId="43" fontId="19" fillId="0" borderId="3" xfId="1" applyNumberFormat="1" applyFont="1" applyBorder="1"/>
    <xf numFmtId="43" fontId="10" fillId="23" borderId="0" xfId="1" applyFont="1" applyFill="1"/>
    <xf numFmtId="43" fontId="5" fillId="7" borderId="3" xfId="1" applyFont="1" applyFill="1" applyBorder="1" applyAlignment="1">
      <alignment horizontal="center"/>
    </xf>
    <xf numFmtId="43" fontId="1" fillId="0" borderId="0" xfId="1" applyFont="1" applyFill="1"/>
    <xf numFmtId="43" fontId="0" fillId="0" borderId="0" xfId="1" applyFont="1" applyFill="1"/>
    <xf numFmtId="43" fontId="0" fillId="0" borderId="0" xfId="0" applyNumberFormat="1" applyFill="1"/>
    <xf numFmtId="43" fontId="11" fillId="0" borderId="0" xfId="0" applyNumberFormat="1" applyFont="1" applyFill="1"/>
    <xf numFmtId="43" fontId="0" fillId="0" borderId="0" xfId="1" applyFont="1" applyFill="1" applyAlignment="1">
      <alignment horizontal="left"/>
    </xf>
    <xf numFmtId="43" fontId="1" fillId="0" borderId="0" xfId="0" applyNumberFormat="1" applyFont="1" applyFill="1"/>
    <xf numFmtId="43" fontId="11" fillId="2" borderId="0" xfId="1" applyFont="1" applyFill="1"/>
    <xf numFmtId="3" fontId="21" fillId="2" borderId="17" xfId="0" applyNumberFormat="1" applyFont="1" applyFill="1" applyBorder="1" applyAlignment="1">
      <alignment horizontal="right" vertical="center"/>
    </xf>
    <xf numFmtId="0" fontId="21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21" fillId="2" borderId="17" xfId="0" applyNumberFormat="1" applyFont="1" applyFill="1" applyBorder="1" applyAlignment="1">
      <alignment horizontal="right" vertical="center"/>
    </xf>
    <xf numFmtId="2" fontId="21" fillId="2" borderId="17" xfId="0" applyNumberFormat="1" applyFont="1" applyFill="1" applyBorder="1" applyAlignment="1">
      <alignment horizontal="left" vertical="center"/>
    </xf>
    <xf numFmtId="3" fontId="14" fillId="0" borderId="17" xfId="0" applyNumberFormat="1" applyFont="1" applyFill="1" applyBorder="1" applyAlignment="1">
      <alignment horizontal="right" vertical="center"/>
    </xf>
    <xf numFmtId="0" fontId="14" fillId="0" borderId="17" xfId="0" applyFont="1" applyFill="1" applyBorder="1" applyAlignment="1">
      <alignment horizontal="left" vertical="center"/>
    </xf>
    <xf numFmtId="2" fontId="0" fillId="0" borderId="0" xfId="0" applyNumberFormat="1" applyFill="1"/>
    <xf numFmtId="2" fontId="11" fillId="0" borderId="0" xfId="0" applyNumberFormat="1" applyFont="1" applyFill="1"/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7" fillId="2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8" fillId="8" borderId="8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 wrapText="1"/>
    </xf>
    <xf numFmtId="43" fontId="18" fillId="9" borderId="2" xfId="1" applyFont="1" applyFill="1" applyBorder="1" applyAlignment="1">
      <alignment horizontal="center" vertical="center" wrapText="1"/>
    </xf>
    <xf numFmtId="43" fontId="18" fillId="9" borderId="4" xfId="1" applyFont="1" applyFill="1" applyBorder="1" applyAlignment="1">
      <alignment horizontal="center" vertical="center" wrapText="1"/>
    </xf>
    <xf numFmtId="187" fontId="19" fillId="7" borderId="16" xfId="1" applyNumberFormat="1" applyFont="1" applyFill="1" applyBorder="1" applyAlignment="1">
      <alignment horizontal="center" vertical="center"/>
    </xf>
    <xf numFmtId="0" fontId="18" fillId="14" borderId="8" xfId="0" applyFont="1" applyFill="1" applyBorder="1" applyAlignment="1">
      <alignment horizontal="center"/>
    </xf>
    <xf numFmtId="0" fontId="18" fillId="14" borderId="10" xfId="0" applyFont="1" applyFill="1" applyBorder="1" applyAlignment="1">
      <alignment horizontal="center"/>
    </xf>
    <xf numFmtId="0" fontId="18" fillId="14" borderId="9" xfId="0" applyFont="1" applyFill="1" applyBorder="1" applyAlignment="1">
      <alignment horizontal="center"/>
    </xf>
    <xf numFmtId="0" fontId="18" fillId="14" borderId="12" xfId="0" applyFont="1" applyFill="1" applyBorder="1" applyAlignment="1">
      <alignment horizontal="left"/>
    </xf>
    <xf numFmtId="0" fontId="18" fillId="14" borderId="13" xfId="0" applyFont="1" applyFill="1" applyBorder="1" applyAlignment="1">
      <alignment horizontal="left"/>
    </xf>
    <xf numFmtId="0" fontId="18" fillId="14" borderId="14" xfId="0" applyFont="1" applyFill="1" applyBorder="1" applyAlignment="1">
      <alignment horizontal="left"/>
    </xf>
    <xf numFmtId="43" fontId="18" fillId="4" borderId="3" xfId="1" applyFont="1" applyFill="1" applyBorder="1" applyAlignment="1">
      <alignment horizontal="center" vertical="center" wrapText="1"/>
    </xf>
    <xf numFmtId="187" fontId="18" fillId="6" borderId="2" xfId="1" applyNumberFormat="1" applyFont="1" applyFill="1" applyBorder="1" applyAlignment="1">
      <alignment horizontal="center" vertical="center" wrapText="1"/>
    </xf>
    <xf numFmtId="187" fontId="18" fillId="6" borderId="4" xfId="1" applyNumberFormat="1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188" fontId="18" fillId="8" borderId="2" xfId="1" applyNumberFormat="1" applyFont="1" applyFill="1" applyBorder="1" applyAlignment="1">
      <alignment horizontal="center" vertical="center" wrapText="1"/>
    </xf>
    <xf numFmtId="188" fontId="18" fillId="8" borderId="4" xfId="1" applyNumberFormat="1" applyFont="1" applyFill="1" applyBorder="1" applyAlignment="1">
      <alignment horizontal="center" vertical="center" wrapText="1"/>
    </xf>
    <xf numFmtId="0" fontId="18" fillId="14" borderId="8" xfId="0" applyFont="1" applyFill="1" applyBorder="1" applyAlignment="1">
      <alignment horizontal="left"/>
    </xf>
    <xf numFmtId="0" fontId="18" fillId="14" borderId="10" xfId="0" applyFont="1" applyFill="1" applyBorder="1" applyAlignment="1">
      <alignment horizontal="left"/>
    </xf>
    <xf numFmtId="0" fontId="18" fillId="14" borderId="9" xfId="0" applyFont="1" applyFill="1" applyBorder="1" applyAlignment="1">
      <alignment horizontal="left"/>
    </xf>
    <xf numFmtId="0" fontId="19" fillId="19" borderId="0" xfId="0" applyFont="1" applyFill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14" borderId="5" xfId="0" applyFont="1" applyFill="1" applyBorder="1" applyAlignment="1">
      <alignment horizontal="left"/>
    </xf>
    <xf numFmtId="0" fontId="18" fillId="14" borderId="15" xfId="0" applyFont="1" applyFill="1" applyBorder="1" applyAlignment="1">
      <alignment horizontal="left"/>
    </xf>
    <xf numFmtId="0" fontId="18" fillId="14" borderId="6" xfId="0" applyFont="1" applyFill="1" applyBorder="1" applyAlignment="1">
      <alignment horizontal="left"/>
    </xf>
    <xf numFmtId="43" fontId="18" fillId="13" borderId="0" xfId="1" applyFont="1" applyFill="1" applyAlignment="1">
      <alignment horizontal="center" vertical="center" wrapText="1"/>
    </xf>
  </cellXfs>
  <cellStyles count="7">
    <cellStyle name="Comma" xfId="1" builtinId="3"/>
    <cellStyle name="Comma 2" xfId="4"/>
    <cellStyle name="Normal" xfId="0" builtinId="0"/>
    <cellStyle name="Normal 2" xfId="2"/>
    <cellStyle name="Normal 3" xfId="3"/>
    <cellStyle name="ปกติ 2" xfId="5"/>
    <cellStyle name="ปกติ 3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</a:t>
            </a:r>
            <a:r>
              <a:rPr lang="en-US" baseline="0"/>
              <a:t>  </a:t>
            </a:r>
            <a:r>
              <a:rPr lang="th-TH" baseline="0"/>
              <a:t>กุมภาพันธ์ </a:t>
            </a:r>
            <a:r>
              <a:rPr lang="th-TH"/>
              <a:t> 25</a:t>
            </a:r>
            <a:r>
              <a:rPr lang="en-US"/>
              <a:t>6</a:t>
            </a:r>
            <a:r>
              <a:rPr lang="th-TH"/>
              <a:t>3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'!$C$14:$C$21</c:f>
              <c:numCache>
                <c:formatCode>_(* #,##0.00_);_(* \(#,##0.00\);_(* "-"??_);_(@_)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'!$D$14:$D$21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04357136"/>
        <c:axId val="-904359312"/>
      </c:barChart>
      <c:catAx>
        <c:axId val="-90435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-904359312"/>
        <c:crosses val="autoZero"/>
        <c:auto val="1"/>
        <c:lblAlgn val="ctr"/>
        <c:lblOffset val="100"/>
        <c:noMultiLvlLbl val="0"/>
      </c:catAx>
      <c:valAx>
        <c:axId val="-90435931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-90435713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20750</xdr:rowOff>
    </xdr:from>
    <xdr:to>
      <xdr:col>8</xdr:col>
      <xdr:colOff>0</xdr:colOff>
      <xdr:row>32</xdr:row>
      <xdr:rowOff>6802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zoomScale="112" zoomScaleNormal="112" workbookViewId="0">
      <selection activeCell="AC1" sqref="A1:AC1048576"/>
    </sheetView>
  </sheetViews>
  <sheetFormatPr defaultColWidth="27.375" defaultRowHeight="14.25" x14ac:dyDescent="0.2"/>
  <cols>
    <col min="1" max="1" width="27.375" style="282"/>
    <col min="2" max="4" width="27.375" style="275"/>
    <col min="5" max="7" width="27.375" style="282"/>
    <col min="8" max="12" width="27.375" style="276"/>
    <col min="13" max="16" width="27.375" style="282"/>
    <col min="17" max="21" width="27.375" style="51"/>
    <col min="22" max="29" width="27.375" style="277"/>
    <col min="30" max="16384" width="27.375" style="282"/>
  </cols>
  <sheetData>
    <row r="1" spans="1:29" x14ac:dyDescent="0.2">
      <c r="A1" s="282" t="s">
        <v>590</v>
      </c>
      <c r="B1" s="275" t="s">
        <v>1437</v>
      </c>
      <c r="C1" s="275" t="s">
        <v>1438</v>
      </c>
      <c r="D1" s="275" t="s">
        <v>1439</v>
      </c>
      <c r="E1" s="282" t="s">
        <v>1441</v>
      </c>
      <c r="F1" s="282" t="s">
        <v>1442</v>
      </c>
      <c r="G1" s="282" t="s">
        <v>1443</v>
      </c>
      <c r="H1" s="276" t="s">
        <v>1445</v>
      </c>
      <c r="I1" s="276" t="s">
        <v>1446</v>
      </c>
      <c r="J1" s="276" t="s">
        <v>2319</v>
      </c>
      <c r="K1" s="276" t="s">
        <v>1447</v>
      </c>
      <c r="L1" s="276" t="s">
        <v>1448</v>
      </c>
      <c r="M1" s="282" t="s">
        <v>1449</v>
      </c>
      <c r="N1" s="282" t="s">
        <v>1450</v>
      </c>
      <c r="O1" s="282" t="s">
        <v>1451</v>
      </c>
      <c r="P1" s="282" t="s">
        <v>1452</v>
      </c>
      <c r="Q1" s="51" t="s">
        <v>1454</v>
      </c>
      <c r="R1" s="51" t="s">
        <v>1455</v>
      </c>
      <c r="S1" s="51" t="s">
        <v>1456</v>
      </c>
      <c r="T1" s="51" t="s">
        <v>1457</v>
      </c>
      <c r="U1" s="51" t="s">
        <v>1458</v>
      </c>
      <c r="V1" s="277" t="s">
        <v>1459</v>
      </c>
      <c r="W1" s="277" t="s">
        <v>1460</v>
      </c>
      <c r="X1" s="277" t="s">
        <v>1461</v>
      </c>
      <c r="Y1" s="277" t="s">
        <v>1462</v>
      </c>
      <c r="Z1" s="277" t="s">
        <v>1463</v>
      </c>
      <c r="AA1" s="277" t="s">
        <v>1903</v>
      </c>
      <c r="AB1" s="277" t="s">
        <v>1465</v>
      </c>
      <c r="AC1" s="277" t="s">
        <v>1466</v>
      </c>
    </row>
    <row r="2" spans="1:29" x14ac:dyDescent="0.2">
      <c r="A2" s="282" t="s">
        <v>591</v>
      </c>
      <c r="B2" s="275" t="s">
        <v>1467</v>
      </c>
      <c r="C2" s="275" t="s">
        <v>1468</v>
      </c>
      <c r="D2" s="275" t="s">
        <v>1469</v>
      </c>
      <c r="E2" s="282" t="s">
        <v>1471</v>
      </c>
      <c r="F2" s="282" t="s">
        <v>1472</v>
      </c>
      <c r="G2" s="282" t="s">
        <v>1473</v>
      </c>
      <c r="H2" s="276" t="s">
        <v>1475</v>
      </c>
      <c r="I2" s="276" t="s">
        <v>1476</v>
      </c>
      <c r="J2" s="276" t="s">
        <v>2320</v>
      </c>
      <c r="K2" s="276" t="s">
        <v>1477</v>
      </c>
      <c r="L2" s="276" t="s">
        <v>1478</v>
      </c>
      <c r="M2" s="282" t="s">
        <v>1479</v>
      </c>
      <c r="N2" s="282" t="s">
        <v>1480</v>
      </c>
      <c r="O2" s="282" t="s">
        <v>1481</v>
      </c>
      <c r="P2" s="282" t="s">
        <v>1482</v>
      </c>
      <c r="Q2" s="51" t="s">
        <v>1484</v>
      </c>
      <c r="R2" s="51" t="s">
        <v>1485</v>
      </c>
      <c r="S2" s="51" t="s">
        <v>1486</v>
      </c>
      <c r="T2" s="51" t="s">
        <v>1487</v>
      </c>
      <c r="U2" s="51" t="s">
        <v>1488</v>
      </c>
      <c r="V2" s="277" t="s">
        <v>1489</v>
      </c>
      <c r="W2" s="277" t="s">
        <v>1490</v>
      </c>
      <c r="X2" s="277" t="s">
        <v>1491</v>
      </c>
      <c r="Y2" s="277" t="s">
        <v>1492</v>
      </c>
      <c r="Z2" s="277" t="s">
        <v>1493</v>
      </c>
      <c r="AA2" s="277" t="s">
        <v>1905</v>
      </c>
      <c r="AB2" s="277" t="s">
        <v>1495</v>
      </c>
      <c r="AC2" s="277" t="s">
        <v>1496</v>
      </c>
    </row>
    <row r="3" spans="1:29" x14ac:dyDescent="0.2">
      <c r="A3" s="282" t="s">
        <v>592</v>
      </c>
      <c r="B3" s="275">
        <v>26436175.84</v>
      </c>
      <c r="C3" s="275">
        <v>2058545.75</v>
      </c>
      <c r="D3" s="275">
        <v>3419468.81</v>
      </c>
      <c r="E3" s="282">
        <v>66624618.549999997</v>
      </c>
      <c r="F3" s="282">
        <v>27683794.550000001</v>
      </c>
      <c r="G3" s="282">
        <v>74001</v>
      </c>
      <c r="H3" s="276">
        <v>666603</v>
      </c>
      <c r="I3" s="276">
        <v>1359810.78</v>
      </c>
      <c r="J3" s="276">
        <v>503.81</v>
      </c>
      <c r="K3" s="276">
        <v>10410047.84</v>
      </c>
      <c r="L3" s="276">
        <v>6832473.2400000002</v>
      </c>
      <c r="M3" s="282">
        <v>-2984142.61</v>
      </c>
      <c r="N3" s="282">
        <v>-17651896.260000002</v>
      </c>
      <c r="O3" s="282">
        <v>6108316.4000000004</v>
      </c>
      <c r="P3" s="282">
        <v>145668708.86000001</v>
      </c>
      <c r="Q3" s="51">
        <v>41873484.840000004</v>
      </c>
      <c r="R3" s="51">
        <v>1436137</v>
      </c>
      <c r="S3" s="51">
        <v>6907.62</v>
      </c>
      <c r="T3" s="51">
        <v>23023119.190000001</v>
      </c>
      <c r="U3" s="51">
        <v>1278229</v>
      </c>
      <c r="V3" s="277">
        <v>38320625.770000003</v>
      </c>
      <c r="W3" s="277">
        <v>200499.25</v>
      </c>
      <c r="X3" s="277">
        <v>175630</v>
      </c>
      <c r="Y3" s="277">
        <v>26930158.75</v>
      </c>
      <c r="Z3" s="277">
        <v>7164891.8700000001</v>
      </c>
      <c r="AA3" s="277">
        <v>0</v>
      </c>
      <c r="AB3" s="277">
        <v>0</v>
      </c>
      <c r="AC3" s="277">
        <v>318100</v>
      </c>
    </row>
    <row r="6" spans="1:29" x14ac:dyDescent="0.2">
      <c r="A6" s="282" t="s">
        <v>2033</v>
      </c>
      <c r="B6" s="275">
        <v>22469.8</v>
      </c>
      <c r="E6" s="282">
        <v>2974605.84</v>
      </c>
      <c r="F6" s="282">
        <v>485320.65</v>
      </c>
      <c r="K6" s="276">
        <v>10000</v>
      </c>
      <c r="L6" s="276">
        <v>468008.1</v>
      </c>
      <c r="O6" s="282">
        <v>3129292.32</v>
      </c>
      <c r="P6" s="282">
        <v>13498.58</v>
      </c>
      <c r="S6" s="51">
        <v>13.94</v>
      </c>
      <c r="T6" s="51">
        <v>812910</v>
      </c>
      <c r="V6" s="277">
        <v>812910</v>
      </c>
      <c r="Z6" s="277">
        <v>138416.65</v>
      </c>
    </row>
    <row r="7" spans="1:29" x14ac:dyDescent="0.2">
      <c r="A7" s="282" t="s">
        <v>2321</v>
      </c>
      <c r="B7" s="275">
        <v>10330.540000000001</v>
      </c>
      <c r="E7" s="282">
        <v>2003281.03</v>
      </c>
      <c r="F7" s="282">
        <v>34506</v>
      </c>
      <c r="J7" s="276">
        <v>503.81</v>
      </c>
      <c r="L7" s="276">
        <v>5277031.3099999996</v>
      </c>
      <c r="M7" s="282">
        <v>-3067500.61</v>
      </c>
      <c r="N7" s="282">
        <v>-3885679.94</v>
      </c>
      <c r="P7" s="282">
        <v>5133149</v>
      </c>
      <c r="T7" s="51">
        <v>694410</v>
      </c>
      <c r="U7" s="51">
        <v>162886</v>
      </c>
      <c r="V7" s="277">
        <v>727526</v>
      </c>
      <c r="X7" s="277">
        <v>20520</v>
      </c>
      <c r="Y7" s="277">
        <v>173774</v>
      </c>
      <c r="Z7" s="277">
        <v>104500</v>
      </c>
    </row>
    <row r="8" spans="1:29" x14ac:dyDescent="0.2">
      <c r="A8" s="283" t="s">
        <v>2034</v>
      </c>
      <c r="B8" s="275">
        <v>50804.2</v>
      </c>
      <c r="E8" s="282">
        <v>591297.38</v>
      </c>
      <c r="F8" s="282">
        <v>3</v>
      </c>
      <c r="K8" s="276">
        <v>13200</v>
      </c>
      <c r="P8" s="282">
        <v>2129382.7599999998</v>
      </c>
      <c r="S8" s="51">
        <v>594.20000000000005</v>
      </c>
      <c r="T8" s="51">
        <v>361380</v>
      </c>
      <c r="U8" s="51">
        <v>130640</v>
      </c>
      <c r="V8" s="277">
        <v>463184</v>
      </c>
      <c r="W8" s="277">
        <v>7380.45</v>
      </c>
      <c r="Y8" s="277">
        <v>119355</v>
      </c>
      <c r="Z8" s="277">
        <v>40433.300000000003</v>
      </c>
    </row>
    <row r="9" spans="1:29" x14ac:dyDescent="0.2">
      <c r="A9" s="282" t="s">
        <v>2035</v>
      </c>
      <c r="B9" s="275">
        <v>6120</v>
      </c>
      <c r="E9" s="282">
        <v>3523566.68</v>
      </c>
      <c r="F9" s="282">
        <v>70956.98</v>
      </c>
      <c r="K9" s="276">
        <v>5120</v>
      </c>
      <c r="L9" s="276">
        <v>27600</v>
      </c>
      <c r="O9" s="282">
        <v>274190.15999999997</v>
      </c>
      <c r="Q9" s="51">
        <v>4880</v>
      </c>
      <c r="T9" s="51">
        <v>517960.26</v>
      </c>
      <c r="U9" s="51">
        <v>153318</v>
      </c>
      <c r="V9" s="277">
        <v>519580.26</v>
      </c>
      <c r="X9" s="277">
        <v>8598</v>
      </c>
      <c r="Y9" s="277">
        <v>98894.95</v>
      </c>
      <c r="Z9" s="277">
        <v>19350.7</v>
      </c>
    </row>
    <row r="10" spans="1:29" x14ac:dyDescent="0.2">
      <c r="A10" s="282" t="s">
        <v>181</v>
      </c>
      <c r="B10" s="275">
        <v>786160.79</v>
      </c>
      <c r="C10" s="275">
        <v>35361</v>
      </c>
      <c r="D10" s="275">
        <v>55062.12</v>
      </c>
      <c r="E10" s="282">
        <v>305377.28999999998</v>
      </c>
      <c r="F10" s="282">
        <v>38230.120000000003</v>
      </c>
      <c r="I10" s="276">
        <v>39578.29</v>
      </c>
      <c r="K10" s="276">
        <v>206038</v>
      </c>
      <c r="L10" s="276">
        <v>0</v>
      </c>
      <c r="O10" s="282">
        <v>-1256389.6399999999</v>
      </c>
      <c r="P10" s="282">
        <v>2551683.71</v>
      </c>
      <c r="Q10" s="51">
        <v>1218155.26</v>
      </c>
      <c r="T10" s="51">
        <v>512971.5</v>
      </c>
      <c r="U10" s="51">
        <v>15000</v>
      </c>
      <c r="V10" s="277">
        <v>984371.5</v>
      </c>
      <c r="Y10" s="277">
        <v>816909.66</v>
      </c>
      <c r="Z10" s="277">
        <v>141247.64000000001</v>
      </c>
      <c r="AC10" s="277">
        <v>50900</v>
      </c>
    </row>
    <row r="11" spans="1:29" x14ac:dyDescent="0.2">
      <c r="A11" s="282" t="s">
        <v>183</v>
      </c>
      <c r="B11" s="275">
        <v>158179.65</v>
      </c>
      <c r="C11" s="275">
        <v>0</v>
      </c>
      <c r="D11" s="275">
        <v>150092.45000000001</v>
      </c>
      <c r="E11" s="282">
        <v>1315966.51</v>
      </c>
      <c r="F11" s="282">
        <v>433554.73</v>
      </c>
      <c r="I11" s="276">
        <v>47198.86</v>
      </c>
      <c r="K11" s="276">
        <v>200000</v>
      </c>
      <c r="L11" s="276">
        <v>732.77</v>
      </c>
      <c r="O11" s="282">
        <v>-150979.37</v>
      </c>
      <c r="P11" s="282">
        <v>2241809.08</v>
      </c>
      <c r="Q11" s="51">
        <v>620148.34</v>
      </c>
      <c r="T11" s="51">
        <v>290750</v>
      </c>
      <c r="V11" s="277">
        <v>653517</v>
      </c>
      <c r="W11" s="277">
        <v>34024</v>
      </c>
      <c r="Y11" s="277">
        <v>342476.39</v>
      </c>
      <c r="Z11" s="277">
        <v>147580.95000000001</v>
      </c>
    </row>
    <row r="12" spans="1:29" x14ac:dyDescent="0.2">
      <c r="A12" s="282" t="s">
        <v>185</v>
      </c>
      <c r="B12" s="275">
        <v>894121.61</v>
      </c>
      <c r="C12" s="275">
        <v>70600</v>
      </c>
      <c r="D12" s="275">
        <v>38179.67</v>
      </c>
      <c r="E12" s="282">
        <v>734680.3</v>
      </c>
      <c r="F12" s="282">
        <v>718939.35</v>
      </c>
      <c r="H12" s="276">
        <v>460000</v>
      </c>
      <c r="I12" s="276">
        <v>29615.47</v>
      </c>
      <c r="O12" s="282">
        <v>1683122.51</v>
      </c>
      <c r="P12" s="282">
        <v>1390481.55</v>
      </c>
      <c r="Q12" s="51">
        <v>1053256.71</v>
      </c>
      <c r="S12" s="51">
        <v>1.58</v>
      </c>
      <c r="T12" s="51">
        <v>275800</v>
      </c>
      <c r="U12" s="51">
        <v>2500</v>
      </c>
      <c r="V12" s="277">
        <v>908780</v>
      </c>
      <c r="W12" s="277">
        <v>18485</v>
      </c>
      <c r="X12" s="277">
        <v>44815</v>
      </c>
      <c r="Y12" s="277">
        <v>1344750.33</v>
      </c>
      <c r="Z12" s="277">
        <v>109350.56</v>
      </c>
    </row>
    <row r="13" spans="1:29" x14ac:dyDescent="0.2">
      <c r="A13" s="282" t="s">
        <v>187</v>
      </c>
      <c r="B13" s="275">
        <v>716030.4</v>
      </c>
      <c r="C13" s="275">
        <v>0</v>
      </c>
      <c r="D13" s="275">
        <v>40126.15</v>
      </c>
      <c r="E13" s="282">
        <v>520546.48</v>
      </c>
      <c r="F13" s="282">
        <v>653766.74</v>
      </c>
      <c r="H13" s="276">
        <v>0</v>
      </c>
      <c r="I13" s="276">
        <v>74630</v>
      </c>
      <c r="K13" s="276">
        <v>342630</v>
      </c>
      <c r="L13" s="276">
        <v>0</v>
      </c>
      <c r="O13" s="282">
        <v>352694.12</v>
      </c>
      <c r="P13" s="282">
        <v>1997230.39</v>
      </c>
      <c r="Q13" s="51">
        <v>226109.97</v>
      </c>
      <c r="T13" s="51">
        <v>296236.09999999998</v>
      </c>
      <c r="V13" s="277">
        <v>525986.1</v>
      </c>
      <c r="Y13" s="277">
        <v>628701.73</v>
      </c>
      <c r="Z13" s="277">
        <v>208975.79</v>
      </c>
    </row>
    <row r="14" spans="1:29" x14ac:dyDescent="0.2">
      <c r="A14" s="282" t="s">
        <v>189</v>
      </c>
      <c r="B14" s="275">
        <v>620686.68999999994</v>
      </c>
      <c r="C14" s="275">
        <v>53400</v>
      </c>
      <c r="D14" s="275">
        <v>77226.820000000007</v>
      </c>
      <c r="E14" s="282">
        <v>781194.31</v>
      </c>
      <c r="F14" s="282">
        <v>354017.48</v>
      </c>
      <c r="H14" s="276">
        <v>0</v>
      </c>
      <c r="I14" s="276">
        <v>22701.599999999999</v>
      </c>
      <c r="K14" s="276">
        <v>112898</v>
      </c>
      <c r="L14" s="276">
        <v>0</v>
      </c>
      <c r="M14" s="282">
        <v>38750</v>
      </c>
      <c r="O14" s="282">
        <v>1123778.19</v>
      </c>
      <c r="P14" s="282">
        <v>2502473.91</v>
      </c>
      <c r="Q14" s="51">
        <v>456507.47</v>
      </c>
      <c r="T14" s="51">
        <v>587306.19999999995</v>
      </c>
      <c r="V14" s="277">
        <v>908656.2</v>
      </c>
      <c r="Y14" s="277">
        <v>433694.71999999997</v>
      </c>
      <c r="Z14" s="277">
        <v>132541.35</v>
      </c>
    </row>
    <row r="15" spans="1:29" x14ac:dyDescent="0.2">
      <c r="A15" s="282" t="s">
        <v>191</v>
      </c>
      <c r="B15" s="275">
        <v>296990.46999999997</v>
      </c>
      <c r="C15" s="275">
        <v>26614</v>
      </c>
      <c r="D15" s="275">
        <v>159410.28</v>
      </c>
      <c r="E15" s="282">
        <v>488806.64</v>
      </c>
      <c r="F15" s="282">
        <v>390635.23</v>
      </c>
      <c r="I15" s="276">
        <v>14362.03</v>
      </c>
      <c r="K15" s="276">
        <v>25005</v>
      </c>
      <c r="L15" s="276">
        <v>19900</v>
      </c>
      <c r="O15" s="282">
        <v>-1035693.9</v>
      </c>
      <c r="P15" s="282">
        <v>2525004.41</v>
      </c>
      <c r="Q15" s="51">
        <v>595442.03</v>
      </c>
      <c r="T15" s="51">
        <v>570321.69999999995</v>
      </c>
      <c r="U15" s="51">
        <v>21000</v>
      </c>
      <c r="V15" s="277">
        <v>799722.7</v>
      </c>
      <c r="Y15" s="277">
        <v>363675.73</v>
      </c>
      <c r="Z15" s="277">
        <v>181927.22</v>
      </c>
    </row>
    <row r="16" spans="1:29" x14ac:dyDescent="0.2">
      <c r="A16" s="282" t="s">
        <v>193</v>
      </c>
      <c r="B16" s="275">
        <v>295156.63</v>
      </c>
      <c r="C16" s="275">
        <v>0</v>
      </c>
      <c r="D16" s="275">
        <v>44356.77</v>
      </c>
      <c r="E16" s="282">
        <v>301735.32</v>
      </c>
      <c r="F16" s="282">
        <v>729496.31</v>
      </c>
      <c r="I16" s="276">
        <v>13000</v>
      </c>
      <c r="K16" s="276">
        <v>60000</v>
      </c>
      <c r="O16" s="282">
        <v>-3272095.47</v>
      </c>
      <c r="P16" s="282">
        <v>4613167.97</v>
      </c>
      <c r="Q16" s="51">
        <v>670359.93999999994</v>
      </c>
      <c r="T16" s="51">
        <v>314035</v>
      </c>
      <c r="U16" s="51">
        <v>7500</v>
      </c>
      <c r="V16" s="277">
        <v>462285</v>
      </c>
      <c r="X16" s="277">
        <v>9730</v>
      </c>
      <c r="Y16" s="277">
        <v>456979.06</v>
      </c>
      <c r="Z16" s="277">
        <v>81850.350000000006</v>
      </c>
    </row>
    <row r="17" spans="1:29" x14ac:dyDescent="0.2">
      <c r="A17" s="282" t="s">
        <v>195</v>
      </c>
      <c r="B17" s="275">
        <v>110744.62</v>
      </c>
      <c r="C17" s="275">
        <v>29024</v>
      </c>
      <c r="D17" s="275">
        <v>102362.51</v>
      </c>
      <c r="E17" s="282">
        <v>1810030.11</v>
      </c>
      <c r="F17" s="282">
        <v>766619.27</v>
      </c>
      <c r="H17" s="276">
        <v>0</v>
      </c>
      <c r="I17" s="276">
        <v>16621.150000000001</v>
      </c>
      <c r="K17" s="276">
        <v>199920</v>
      </c>
      <c r="N17" s="282">
        <v>-1001238.62</v>
      </c>
      <c r="O17" s="282">
        <v>931491.08</v>
      </c>
      <c r="P17" s="282">
        <v>2841083.43</v>
      </c>
      <c r="Q17" s="51">
        <v>488413.78</v>
      </c>
      <c r="S17" s="51">
        <v>64.19</v>
      </c>
      <c r="T17" s="51">
        <v>362610</v>
      </c>
      <c r="V17" s="277">
        <v>609700</v>
      </c>
      <c r="Y17" s="277">
        <v>342887.25</v>
      </c>
      <c r="Z17" s="277">
        <v>61744.25</v>
      </c>
    </row>
    <row r="18" spans="1:29" x14ac:dyDescent="0.2">
      <c r="A18" s="282" t="s">
        <v>197</v>
      </c>
      <c r="B18" s="275">
        <v>327718.59000000003</v>
      </c>
      <c r="C18" s="275">
        <v>0</v>
      </c>
      <c r="D18" s="275">
        <v>48928.52</v>
      </c>
      <c r="E18" s="282">
        <v>2741728.28</v>
      </c>
      <c r="F18" s="282">
        <v>210522.1</v>
      </c>
      <c r="H18" s="276">
        <v>7000</v>
      </c>
      <c r="I18" s="276">
        <v>9200</v>
      </c>
      <c r="K18" s="276">
        <v>0</v>
      </c>
      <c r="O18" s="282">
        <v>2818559.99</v>
      </c>
      <c r="P18" s="282">
        <v>675062.61</v>
      </c>
      <c r="Q18" s="51">
        <v>338360.33</v>
      </c>
      <c r="R18" s="51">
        <v>114950</v>
      </c>
      <c r="S18" s="51">
        <v>16.23</v>
      </c>
      <c r="T18" s="51">
        <v>331640.59999999998</v>
      </c>
      <c r="U18" s="51">
        <v>12000</v>
      </c>
      <c r="V18" s="277">
        <v>466440.6</v>
      </c>
      <c r="Y18" s="277">
        <v>254460.68</v>
      </c>
      <c r="Z18" s="277">
        <v>125891.99</v>
      </c>
    </row>
    <row r="19" spans="1:29" x14ac:dyDescent="0.2">
      <c r="A19" s="282" t="s">
        <v>199</v>
      </c>
      <c r="B19" s="275">
        <v>54991.64</v>
      </c>
      <c r="C19" s="275">
        <v>93600</v>
      </c>
      <c r="D19" s="275">
        <v>78834.399999999994</v>
      </c>
      <c r="E19" s="282">
        <v>270034.01</v>
      </c>
      <c r="F19" s="282">
        <v>547664.43000000005</v>
      </c>
      <c r="I19" s="276">
        <v>12215</v>
      </c>
      <c r="K19" s="276">
        <v>638180</v>
      </c>
      <c r="L19" s="276">
        <v>5265.02</v>
      </c>
      <c r="P19" s="282">
        <v>1767990.24</v>
      </c>
      <c r="Q19" s="51">
        <v>514890.09</v>
      </c>
      <c r="T19" s="51">
        <v>436910</v>
      </c>
      <c r="V19" s="277">
        <v>663710</v>
      </c>
      <c r="Y19" s="277">
        <v>519099.8</v>
      </c>
      <c r="Z19" s="277">
        <v>92682.75</v>
      </c>
    </row>
    <row r="20" spans="1:29" x14ac:dyDescent="0.2">
      <c r="A20" s="282" t="s">
        <v>201</v>
      </c>
      <c r="B20" s="275">
        <v>586073.98</v>
      </c>
      <c r="C20" s="275">
        <v>0</v>
      </c>
      <c r="D20" s="275">
        <v>32910.53</v>
      </c>
      <c r="E20" s="282">
        <v>3309186.43</v>
      </c>
      <c r="F20" s="282">
        <v>627572.02</v>
      </c>
      <c r="H20" s="276">
        <v>2000</v>
      </c>
      <c r="I20" s="276">
        <v>10581.3</v>
      </c>
      <c r="K20" s="276">
        <v>196480</v>
      </c>
      <c r="L20" s="276">
        <v>6063.9</v>
      </c>
      <c r="N20" s="282">
        <v>489131.41</v>
      </c>
      <c r="O20" s="282">
        <v>3116195.21</v>
      </c>
      <c r="P20" s="282">
        <v>938360.62</v>
      </c>
      <c r="Q20" s="51">
        <v>890521.33</v>
      </c>
      <c r="S20" s="51">
        <v>1466.86</v>
      </c>
      <c r="T20" s="51">
        <v>667471.80000000005</v>
      </c>
      <c r="V20" s="277">
        <v>969271.8</v>
      </c>
      <c r="X20" s="277">
        <v>3988</v>
      </c>
      <c r="Y20" s="277">
        <v>528338.16</v>
      </c>
      <c r="Z20" s="277">
        <v>189882.51</v>
      </c>
    </row>
    <row r="21" spans="1:29" x14ac:dyDescent="0.2">
      <c r="A21" s="282" t="s">
        <v>203</v>
      </c>
      <c r="B21" s="275">
        <v>76971.61</v>
      </c>
      <c r="C21" s="275">
        <v>15600</v>
      </c>
      <c r="D21" s="275">
        <v>279132.44</v>
      </c>
      <c r="E21" s="282">
        <v>331508.05</v>
      </c>
      <c r="F21" s="282">
        <v>616759.24</v>
      </c>
      <c r="I21" s="276">
        <v>3140</v>
      </c>
      <c r="K21" s="276">
        <v>154541.44</v>
      </c>
      <c r="L21" s="276">
        <v>0</v>
      </c>
      <c r="O21" s="282">
        <v>631542.25</v>
      </c>
      <c r="P21" s="282">
        <v>909939.73</v>
      </c>
      <c r="Q21" s="51">
        <v>593884.24</v>
      </c>
      <c r="T21" s="51">
        <v>517350</v>
      </c>
      <c r="V21" s="277">
        <v>823510</v>
      </c>
      <c r="Y21" s="277">
        <v>546643.76</v>
      </c>
      <c r="Z21" s="277">
        <v>110947.56</v>
      </c>
    </row>
    <row r="22" spans="1:29" x14ac:dyDescent="0.2">
      <c r="A22" s="282" t="s">
        <v>205</v>
      </c>
      <c r="B22" s="275">
        <v>606372.21</v>
      </c>
      <c r="C22" s="275">
        <v>74400</v>
      </c>
      <c r="D22" s="275">
        <v>406826.77</v>
      </c>
      <c r="E22" s="282">
        <v>607662.36</v>
      </c>
      <c r="F22" s="282">
        <v>429100.74</v>
      </c>
      <c r="H22" s="276">
        <v>26860</v>
      </c>
      <c r="I22" s="276">
        <v>6036.41</v>
      </c>
      <c r="K22" s="276">
        <v>96000</v>
      </c>
      <c r="L22" s="276">
        <v>5637.89</v>
      </c>
      <c r="O22" s="282">
        <v>415697.8</v>
      </c>
      <c r="P22" s="282">
        <v>1741975.93</v>
      </c>
      <c r="Q22" s="51">
        <v>498831.88</v>
      </c>
      <c r="T22" s="51">
        <v>173450</v>
      </c>
      <c r="V22" s="277">
        <v>437600</v>
      </c>
      <c r="Y22" s="277">
        <v>282657.13</v>
      </c>
      <c r="Z22" s="277">
        <v>72623.7</v>
      </c>
    </row>
    <row r="23" spans="1:29" x14ac:dyDescent="0.2">
      <c r="A23" s="282" t="s">
        <v>207</v>
      </c>
      <c r="B23" s="275">
        <v>677310.66</v>
      </c>
      <c r="C23" s="275">
        <v>0</v>
      </c>
      <c r="D23" s="275">
        <v>93472.62</v>
      </c>
      <c r="E23" s="282">
        <v>2002422.54</v>
      </c>
      <c r="F23" s="282">
        <v>553103.93000000005</v>
      </c>
      <c r="H23" s="276">
        <v>9000</v>
      </c>
      <c r="I23" s="276">
        <v>16794.169999999998</v>
      </c>
      <c r="K23" s="276">
        <v>257100</v>
      </c>
      <c r="O23" s="282">
        <v>8400</v>
      </c>
      <c r="P23" s="282">
        <v>2083742</v>
      </c>
      <c r="Q23" s="51">
        <v>522083.51</v>
      </c>
      <c r="T23" s="51">
        <v>178350</v>
      </c>
      <c r="V23" s="277">
        <v>432177</v>
      </c>
      <c r="Y23" s="277">
        <v>394485.1</v>
      </c>
      <c r="Z23" s="277">
        <v>105315.86</v>
      </c>
    </row>
    <row r="24" spans="1:29" x14ac:dyDescent="0.2">
      <c r="A24" s="282" t="s">
        <v>212</v>
      </c>
      <c r="B24" s="275">
        <v>68785.25</v>
      </c>
      <c r="C24" s="275">
        <v>0</v>
      </c>
      <c r="D24" s="275">
        <v>24728.69</v>
      </c>
      <c r="E24" s="282">
        <v>109874.38</v>
      </c>
      <c r="F24" s="282">
        <v>200872.98</v>
      </c>
      <c r="N24" s="282">
        <v>-1004325.38</v>
      </c>
      <c r="O24" s="282">
        <v>654578</v>
      </c>
      <c r="P24" s="282">
        <v>3255627.81</v>
      </c>
      <c r="Q24" s="51">
        <v>844013.32</v>
      </c>
      <c r="S24" s="51">
        <v>923.32</v>
      </c>
      <c r="T24" s="51">
        <v>587520</v>
      </c>
      <c r="U24" s="51">
        <v>7500</v>
      </c>
      <c r="V24" s="277">
        <v>971720</v>
      </c>
      <c r="W24" s="277">
        <v>5120</v>
      </c>
      <c r="Y24" s="277">
        <v>520030.12</v>
      </c>
      <c r="Z24" s="277">
        <v>75125.34</v>
      </c>
    </row>
    <row r="25" spans="1:29" x14ac:dyDescent="0.2">
      <c r="A25" s="282" t="s">
        <v>213</v>
      </c>
      <c r="B25" s="275">
        <v>64534.07</v>
      </c>
      <c r="C25" s="275">
        <v>30000</v>
      </c>
      <c r="D25" s="275">
        <v>3268.39</v>
      </c>
      <c r="E25" s="282">
        <v>1184931.6399999999</v>
      </c>
      <c r="F25" s="282">
        <v>327824.49</v>
      </c>
      <c r="N25" s="282">
        <v>-160236.91</v>
      </c>
      <c r="P25" s="282">
        <v>1812784.26</v>
      </c>
      <c r="Q25" s="51">
        <v>643750.87</v>
      </c>
      <c r="S25" s="51">
        <v>400</v>
      </c>
      <c r="T25" s="51">
        <v>744020</v>
      </c>
      <c r="U25" s="51">
        <v>7500</v>
      </c>
      <c r="V25" s="277">
        <v>895232</v>
      </c>
      <c r="Y25" s="277">
        <v>452474.78</v>
      </c>
      <c r="Z25" s="277">
        <v>80268.850000000006</v>
      </c>
    </row>
    <row r="26" spans="1:29" x14ac:dyDescent="0.2">
      <c r="A26" s="282" t="s">
        <v>214</v>
      </c>
      <c r="B26" s="275">
        <v>35976.51</v>
      </c>
      <c r="C26" s="275">
        <v>0</v>
      </c>
      <c r="D26" s="275">
        <v>17310.939999999999</v>
      </c>
      <c r="E26" s="282">
        <v>46450.36</v>
      </c>
      <c r="F26" s="282">
        <v>-131138.81</v>
      </c>
      <c r="H26" s="276">
        <v>-4661</v>
      </c>
      <c r="I26" s="276">
        <v>3900</v>
      </c>
      <c r="N26" s="282">
        <v>-1725865.28</v>
      </c>
      <c r="P26" s="282">
        <v>1839928.23</v>
      </c>
      <c r="Q26" s="51">
        <v>584394.01</v>
      </c>
      <c r="T26" s="51">
        <v>264582.5</v>
      </c>
      <c r="V26" s="277">
        <v>467641.58</v>
      </c>
      <c r="Y26" s="277">
        <v>453787.94</v>
      </c>
      <c r="Z26" s="277">
        <v>67028.44</v>
      </c>
    </row>
    <row r="27" spans="1:29" x14ac:dyDescent="0.2">
      <c r="A27" s="282" t="s">
        <v>215</v>
      </c>
      <c r="B27" s="275">
        <v>286906.25</v>
      </c>
      <c r="C27" s="275">
        <v>0</v>
      </c>
      <c r="D27" s="275">
        <v>6240.44</v>
      </c>
      <c r="E27" s="282">
        <v>2309793.35</v>
      </c>
      <c r="F27" s="282">
        <v>763943.45</v>
      </c>
      <c r="I27" s="276">
        <v>119900</v>
      </c>
      <c r="N27" s="282">
        <v>110198.95</v>
      </c>
      <c r="O27" s="282">
        <v>29027.3</v>
      </c>
      <c r="P27" s="282">
        <v>3263098.4</v>
      </c>
      <c r="Q27" s="51">
        <v>782770.46</v>
      </c>
      <c r="T27" s="51">
        <v>600050</v>
      </c>
      <c r="V27" s="277">
        <v>978070</v>
      </c>
      <c r="Y27" s="277">
        <v>452542.62</v>
      </c>
      <c r="Z27" s="277">
        <v>89918</v>
      </c>
    </row>
    <row r="28" spans="1:29" x14ac:dyDescent="0.2">
      <c r="A28" s="282" t="s">
        <v>216</v>
      </c>
      <c r="B28" s="275">
        <v>60733.13</v>
      </c>
      <c r="C28" s="275">
        <v>0</v>
      </c>
      <c r="D28" s="275">
        <v>-3194.45</v>
      </c>
      <c r="E28" s="282">
        <v>2496461.29</v>
      </c>
      <c r="F28" s="282">
        <v>636748.68999999994</v>
      </c>
      <c r="M28" s="282">
        <v>24608</v>
      </c>
      <c r="P28" s="282">
        <v>3122820.6</v>
      </c>
      <c r="Q28" s="51">
        <v>328806.81</v>
      </c>
      <c r="T28" s="51">
        <v>49360</v>
      </c>
      <c r="V28" s="277">
        <v>122080</v>
      </c>
      <c r="Y28" s="277">
        <v>261381.95</v>
      </c>
      <c r="Z28" s="277">
        <v>49421.66</v>
      </c>
    </row>
    <row r="29" spans="1:29" x14ac:dyDescent="0.2">
      <c r="A29" s="282" t="s">
        <v>217</v>
      </c>
      <c r="B29" s="275">
        <v>224312.46</v>
      </c>
      <c r="C29" s="275">
        <v>31619</v>
      </c>
      <c r="D29" s="275">
        <v>11992.04</v>
      </c>
      <c r="E29" s="282">
        <v>1295052.18</v>
      </c>
      <c r="F29" s="282">
        <v>966122.95</v>
      </c>
      <c r="K29" s="276">
        <v>1993056</v>
      </c>
      <c r="O29" s="282">
        <v>-1667681.77</v>
      </c>
      <c r="P29" s="282">
        <v>2219243.12</v>
      </c>
      <c r="Q29" s="51">
        <v>675144.87</v>
      </c>
      <c r="T29" s="51">
        <v>162974.44</v>
      </c>
      <c r="U29" s="51">
        <v>9000</v>
      </c>
      <c r="V29" s="277">
        <v>505394.44</v>
      </c>
      <c r="Y29" s="277">
        <v>281125.3</v>
      </c>
      <c r="Z29" s="277">
        <v>80576.789999999994</v>
      </c>
    </row>
    <row r="30" spans="1:29" x14ac:dyDescent="0.2">
      <c r="A30" s="282" t="s">
        <v>218</v>
      </c>
      <c r="B30" s="275">
        <v>336396.14</v>
      </c>
      <c r="C30" s="275">
        <v>12751.5</v>
      </c>
      <c r="D30" s="275">
        <v>42257.61</v>
      </c>
      <c r="E30" s="282">
        <v>669689.73</v>
      </c>
      <c r="F30" s="282">
        <v>219938.06</v>
      </c>
      <c r="K30" s="276">
        <v>231674</v>
      </c>
      <c r="N30" s="282">
        <v>-210876.62</v>
      </c>
      <c r="P30" s="282">
        <v>1260515.6599999999</v>
      </c>
      <c r="Q30" s="51">
        <v>487753.13</v>
      </c>
      <c r="S30" s="51">
        <v>0.57999999999999996</v>
      </c>
      <c r="T30" s="51">
        <v>144605.5</v>
      </c>
      <c r="V30" s="277">
        <v>374155.5</v>
      </c>
      <c r="Y30" s="277">
        <v>145437.51</v>
      </c>
      <c r="Z30" s="277">
        <v>101155.2</v>
      </c>
    </row>
    <row r="31" spans="1:29" x14ac:dyDescent="0.2">
      <c r="A31" s="282" t="s">
        <v>219</v>
      </c>
      <c r="B31" s="275">
        <v>56411.97</v>
      </c>
      <c r="C31" s="275">
        <v>0</v>
      </c>
      <c r="D31" s="275">
        <v>4911.57</v>
      </c>
      <c r="E31" s="282">
        <v>401057</v>
      </c>
      <c r="F31" s="282">
        <v>508524.25</v>
      </c>
      <c r="G31" s="282">
        <v>0</v>
      </c>
      <c r="H31" s="276">
        <v>0</v>
      </c>
      <c r="I31" s="276">
        <v>0</v>
      </c>
      <c r="K31" s="276">
        <v>308400</v>
      </c>
      <c r="L31" s="276">
        <v>20000</v>
      </c>
      <c r="M31" s="282">
        <v>0</v>
      </c>
      <c r="N31" s="282">
        <v>-2190280.75</v>
      </c>
      <c r="O31" s="282">
        <v>0</v>
      </c>
      <c r="P31" s="282">
        <v>3095144.84</v>
      </c>
      <c r="Q31" s="51">
        <v>525491.27</v>
      </c>
      <c r="R31" s="51">
        <v>0</v>
      </c>
      <c r="S31" s="51">
        <v>0</v>
      </c>
      <c r="T31" s="51">
        <v>562545</v>
      </c>
      <c r="U31" s="51">
        <v>110160</v>
      </c>
      <c r="V31" s="277">
        <v>851441</v>
      </c>
      <c r="X31" s="277">
        <v>0</v>
      </c>
      <c r="Y31" s="277">
        <v>461708.57</v>
      </c>
      <c r="Z31" s="277">
        <v>137340</v>
      </c>
      <c r="AA31" s="277">
        <v>0</v>
      </c>
      <c r="AB31" s="277">
        <v>0</v>
      </c>
      <c r="AC31" s="277">
        <v>0</v>
      </c>
    </row>
    <row r="32" spans="1:29" x14ac:dyDescent="0.2">
      <c r="A32" s="282" t="s">
        <v>220</v>
      </c>
      <c r="B32" s="275">
        <v>482334.28</v>
      </c>
      <c r="C32" s="275">
        <v>0</v>
      </c>
      <c r="D32" s="275">
        <v>23492</v>
      </c>
      <c r="E32" s="282">
        <v>1182223.0900000001</v>
      </c>
      <c r="F32" s="282">
        <v>4308766.6500000004</v>
      </c>
      <c r="I32" s="276">
        <v>296210</v>
      </c>
      <c r="N32" s="282">
        <v>-6227238.2800000003</v>
      </c>
      <c r="P32" s="282">
        <v>11903501.289999999</v>
      </c>
      <c r="Q32" s="51">
        <v>1440534.48</v>
      </c>
      <c r="R32" s="51">
        <v>702000</v>
      </c>
      <c r="T32" s="51">
        <v>107660</v>
      </c>
      <c r="V32" s="277">
        <v>532210</v>
      </c>
      <c r="Y32" s="277">
        <v>777396.3</v>
      </c>
      <c r="Z32" s="277">
        <v>796854.67</v>
      </c>
    </row>
    <row r="33" spans="1:29" x14ac:dyDescent="0.2">
      <c r="A33" s="282" t="s">
        <v>221</v>
      </c>
      <c r="B33" s="275">
        <v>87528.53</v>
      </c>
      <c r="C33" s="275">
        <v>0</v>
      </c>
      <c r="D33" s="275">
        <v>33802.879999999997</v>
      </c>
      <c r="E33" s="282">
        <v>1814382.73</v>
      </c>
      <c r="F33" s="282">
        <v>15</v>
      </c>
      <c r="P33" s="282">
        <v>4127803.68</v>
      </c>
      <c r="Q33" s="51">
        <v>828494.78</v>
      </c>
      <c r="T33" s="51">
        <v>375000</v>
      </c>
      <c r="V33" s="277">
        <v>807100</v>
      </c>
      <c r="Y33" s="277">
        <v>308875.03999999998</v>
      </c>
      <c r="Z33" s="277">
        <v>37041.64</v>
      </c>
    </row>
    <row r="34" spans="1:29" x14ac:dyDescent="0.2">
      <c r="A34" s="282" t="s">
        <v>222</v>
      </c>
      <c r="B34" s="275">
        <v>160081.78</v>
      </c>
      <c r="C34" s="275">
        <v>87729.8</v>
      </c>
      <c r="D34" s="275">
        <v>167765.68</v>
      </c>
      <c r="E34" s="282">
        <v>714593.57</v>
      </c>
      <c r="F34" s="282">
        <v>191112.11</v>
      </c>
      <c r="O34" s="282">
        <v>1238239.96</v>
      </c>
      <c r="Q34" s="51">
        <v>781071.22</v>
      </c>
      <c r="U34" s="51">
        <v>690</v>
      </c>
      <c r="V34" s="277">
        <v>293587</v>
      </c>
      <c r="Y34" s="277">
        <v>323225.03999999998</v>
      </c>
      <c r="Z34" s="277">
        <v>78812.2</v>
      </c>
    </row>
    <row r="35" spans="1:29" x14ac:dyDescent="0.2">
      <c r="A35" s="282" t="s">
        <v>223</v>
      </c>
      <c r="B35" s="275">
        <v>326339.13</v>
      </c>
      <c r="C35" s="275">
        <v>0</v>
      </c>
      <c r="D35" s="275">
        <v>47984.09</v>
      </c>
      <c r="E35" s="282">
        <v>667256.75</v>
      </c>
      <c r="F35" s="282">
        <v>392112.07</v>
      </c>
      <c r="G35" s="282">
        <v>1</v>
      </c>
      <c r="P35" s="282">
        <v>2563303.2200000002</v>
      </c>
      <c r="Q35" s="51">
        <v>987067.8</v>
      </c>
      <c r="T35" s="51">
        <v>174410</v>
      </c>
      <c r="V35" s="277">
        <v>463168</v>
      </c>
      <c r="Y35" s="277">
        <v>249250.75</v>
      </c>
      <c r="Z35" s="277">
        <v>140407.07</v>
      </c>
    </row>
    <row r="36" spans="1:29" x14ac:dyDescent="0.2">
      <c r="A36" s="282" t="s">
        <v>227</v>
      </c>
      <c r="B36" s="275">
        <v>1237929.58</v>
      </c>
      <c r="C36" s="275">
        <v>3378</v>
      </c>
      <c r="D36" s="275">
        <v>43704.89</v>
      </c>
      <c r="E36" s="282">
        <v>808798.92</v>
      </c>
      <c r="F36" s="282">
        <v>90511.46</v>
      </c>
      <c r="I36" s="276">
        <v>24773.1</v>
      </c>
      <c r="K36" s="276">
        <v>342690</v>
      </c>
      <c r="L36" s="276">
        <v>0</v>
      </c>
      <c r="P36" s="282">
        <v>3551030.77</v>
      </c>
      <c r="Q36" s="51">
        <v>475206.74</v>
      </c>
      <c r="T36" s="51">
        <v>785875.28</v>
      </c>
      <c r="V36" s="277">
        <v>1063085.28</v>
      </c>
      <c r="Y36" s="277">
        <v>239150.97</v>
      </c>
      <c r="Z36" s="277">
        <v>60473.05</v>
      </c>
    </row>
    <row r="37" spans="1:29" x14ac:dyDescent="0.2">
      <c r="A37" s="282" t="s">
        <v>228</v>
      </c>
      <c r="B37" s="275">
        <v>506677.59</v>
      </c>
      <c r="C37" s="275">
        <v>10484</v>
      </c>
      <c r="D37" s="275">
        <v>10640.94</v>
      </c>
      <c r="E37" s="282">
        <v>470339.24</v>
      </c>
      <c r="F37" s="282">
        <v>259504.42</v>
      </c>
      <c r="I37" s="276">
        <v>22571.78</v>
      </c>
      <c r="K37" s="276">
        <v>26480</v>
      </c>
      <c r="L37" s="276">
        <v>173</v>
      </c>
      <c r="O37" s="282">
        <v>81435.63</v>
      </c>
      <c r="P37" s="282">
        <v>1930924.79</v>
      </c>
      <c r="Q37" s="51">
        <v>329543.71999999997</v>
      </c>
      <c r="T37" s="51">
        <v>310800</v>
      </c>
      <c r="V37" s="277">
        <v>463606</v>
      </c>
      <c r="Y37" s="277">
        <v>141083.10999999999</v>
      </c>
      <c r="Z37" s="277">
        <v>140208.87</v>
      </c>
    </row>
    <row r="38" spans="1:29" x14ac:dyDescent="0.2">
      <c r="A38" s="282" t="s">
        <v>229</v>
      </c>
      <c r="B38" s="275">
        <v>148054.41</v>
      </c>
      <c r="C38" s="275">
        <v>59838</v>
      </c>
      <c r="D38" s="275">
        <v>13091.25</v>
      </c>
      <c r="E38" s="282">
        <v>253874.22</v>
      </c>
      <c r="F38" s="282">
        <v>196836.67</v>
      </c>
      <c r="I38" s="276">
        <v>32004.6</v>
      </c>
      <c r="K38" s="276">
        <v>218954</v>
      </c>
      <c r="L38" s="276">
        <v>619.35</v>
      </c>
      <c r="O38" s="282">
        <v>133908.93</v>
      </c>
      <c r="P38" s="282">
        <v>2854572.07</v>
      </c>
      <c r="Q38" s="51">
        <v>667954.44999999995</v>
      </c>
      <c r="R38" s="51">
        <v>191030</v>
      </c>
      <c r="T38" s="51">
        <v>137592</v>
      </c>
      <c r="V38" s="277">
        <v>467578</v>
      </c>
      <c r="X38" s="277">
        <v>4630</v>
      </c>
      <c r="Y38" s="277">
        <v>557828.73</v>
      </c>
      <c r="Z38" s="277">
        <v>174506.69</v>
      </c>
      <c r="AC38" s="277">
        <v>58000</v>
      </c>
    </row>
    <row r="39" spans="1:29" x14ac:dyDescent="0.2">
      <c r="A39" s="282" t="s">
        <v>230</v>
      </c>
      <c r="B39" s="275">
        <v>485671.38</v>
      </c>
      <c r="C39" s="275">
        <v>34308.800000000003</v>
      </c>
      <c r="D39" s="275">
        <v>24348.39</v>
      </c>
      <c r="E39" s="282">
        <v>544357.94999999995</v>
      </c>
      <c r="F39" s="282">
        <v>84613.33</v>
      </c>
      <c r="I39" s="276">
        <v>10960.26</v>
      </c>
      <c r="K39" s="276">
        <v>0</v>
      </c>
      <c r="L39" s="276">
        <v>0</v>
      </c>
      <c r="M39" s="282">
        <v>20000</v>
      </c>
      <c r="N39" s="282">
        <v>-261641.49</v>
      </c>
      <c r="P39" s="282">
        <v>1440362.48</v>
      </c>
      <c r="Q39" s="51">
        <v>356965.79</v>
      </c>
      <c r="R39" s="51">
        <v>23250</v>
      </c>
      <c r="S39" s="51">
        <v>3.11</v>
      </c>
      <c r="T39" s="51">
        <v>320558</v>
      </c>
      <c r="V39" s="277">
        <v>416608</v>
      </c>
      <c r="Y39" s="277">
        <v>236509.05</v>
      </c>
      <c r="Z39" s="277">
        <v>57241.25</v>
      </c>
    </row>
    <row r="40" spans="1:29" x14ac:dyDescent="0.2">
      <c r="A40" s="282" t="s">
        <v>231</v>
      </c>
      <c r="B40" s="275">
        <v>392405.04</v>
      </c>
      <c r="C40" s="275">
        <v>15913.59</v>
      </c>
      <c r="D40" s="275">
        <v>18179.740000000002</v>
      </c>
      <c r="E40" s="282">
        <v>97168.78</v>
      </c>
      <c r="F40" s="282">
        <v>246879.83</v>
      </c>
      <c r="I40" s="276">
        <v>9587.5</v>
      </c>
      <c r="K40" s="276">
        <v>30000</v>
      </c>
      <c r="L40" s="276">
        <v>0</v>
      </c>
      <c r="O40" s="282">
        <v>100154.92</v>
      </c>
      <c r="P40" s="282">
        <v>455164.99</v>
      </c>
      <c r="Q40" s="51">
        <v>452147.35</v>
      </c>
      <c r="S40" s="51">
        <v>2.2999999999999998</v>
      </c>
      <c r="T40" s="51">
        <v>428556.84</v>
      </c>
      <c r="U40" s="51">
        <v>527</v>
      </c>
      <c r="V40" s="277">
        <v>682612.84</v>
      </c>
      <c r="W40" s="277">
        <v>9520</v>
      </c>
      <c r="Y40" s="277">
        <v>210170.75</v>
      </c>
      <c r="Z40" s="277">
        <v>24126.82</v>
      </c>
    </row>
    <row r="41" spans="1:29" x14ac:dyDescent="0.2">
      <c r="A41" s="282" t="s">
        <v>232</v>
      </c>
      <c r="B41" s="275">
        <v>385634.24</v>
      </c>
      <c r="C41" s="275">
        <v>286</v>
      </c>
      <c r="D41" s="275">
        <v>34694.800000000003</v>
      </c>
      <c r="E41" s="282">
        <v>259388.66</v>
      </c>
      <c r="F41" s="282">
        <v>168617.12</v>
      </c>
      <c r="I41" s="276">
        <v>9578</v>
      </c>
      <c r="K41" s="276">
        <v>320602.88</v>
      </c>
      <c r="L41" s="276">
        <v>6283.89</v>
      </c>
      <c r="O41" s="282">
        <v>-78769.67</v>
      </c>
      <c r="P41" s="282">
        <v>1976836.89</v>
      </c>
      <c r="Q41" s="51">
        <v>408700.73</v>
      </c>
      <c r="T41" s="51">
        <v>371926.14</v>
      </c>
      <c r="V41" s="277">
        <v>504626.14</v>
      </c>
      <c r="X41" s="277">
        <v>37140</v>
      </c>
      <c r="Y41" s="277">
        <v>230729.41</v>
      </c>
      <c r="Z41" s="277">
        <v>75656.02</v>
      </c>
    </row>
    <row r="42" spans="1:29" x14ac:dyDescent="0.2">
      <c r="A42" s="282" t="s">
        <v>233</v>
      </c>
      <c r="B42" s="275">
        <v>521194.75</v>
      </c>
      <c r="C42" s="275">
        <v>17547</v>
      </c>
      <c r="D42" s="275">
        <v>62779.16</v>
      </c>
      <c r="E42" s="282">
        <v>641707.92000000004</v>
      </c>
      <c r="F42" s="282">
        <v>227806.94</v>
      </c>
      <c r="I42" s="276">
        <v>18636.64</v>
      </c>
      <c r="K42" s="276">
        <v>163225</v>
      </c>
      <c r="L42" s="276">
        <v>3142.66</v>
      </c>
      <c r="O42" s="282">
        <v>1444</v>
      </c>
      <c r="P42" s="282">
        <v>1732965.71</v>
      </c>
      <c r="Q42" s="51">
        <v>515591.61</v>
      </c>
      <c r="R42" s="51">
        <v>7200</v>
      </c>
      <c r="T42" s="51">
        <v>276090.83</v>
      </c>
      <c r="U42" s="51">
        <v>142000</v>
      </c>
      <c r="V42" s="277">
        <v>553790.82999999996</v>
      </c>
      <c r="X42" s="277">
        <v>6260</v>
      </c>
      <c r="Y42" s="277">
        <v>435595.41</v>
      </c>
      <c r="Z42" s="277">
        <v>85645.05</v>
      </c>
    </row>
    <row r="43" spans="1:29" x14ac:dyDescent="0.2">
      <c r="A43" s="282" t="s">
        <v>234</v>
      </c>
      <c r="B43" s="275">
        <v>509989.81</v>
      </c>
      <c r="C43" s="275">
        <v>40657.58</v>
      </c>
      <c r="D43" s="275">
        <v>99515.25</v>
      </c>
      <c r="E43" s="282">
        <v>515345.6</v>
      </c>
      <c r="F43" s="282">
        <v>134160.38</v>
      </c>
      <c r="I43" s="276">
        <v>11056.89</v>
      </c>
      <c r="K43" s="276">
        <v>83800</v>
      </c>
      <c r="L43" s="276">
        <v>141.54</v>
      </c>
      <c r="P43" s="282">
        <v>2083523.09</v>
      </c>
      <c r="Q43" s="51">
        <v>401015.13</v>
      </c>
      <c r="T43" s="51">
        <v>295806</v>
      </c>
      <c r="V43" s="277">
        <v>509906</v>
      </c>
      <c r="W43" s="277">
        <v>7710</v>
      </c>
      <c r="Y43" s="277">
        <v>246124.98</v>
      </c>
      <c r="Z43" s="277">
        <v>157965.12</v>
      </c>
      <c r="AC43" s="277">
        <v>5200</v>
      </c>
    </row>
    <row r="44" spans="1:29" x14ac:dyDescent="0.2">
      <c r="A44" s="282" t="s">
        <v>235</v>
      </c>
      <c r="B44" s="275">
        <v>241843.05</v>
      </c>
      <c r="C44" s="275">
        <v>23000</v>
      </c>
      <c r="D44" s="275">
        <v>12612.74</v>
      </c>
      <c r="E44" s="282">
        <v>1111105.1200000001</v>
      </c>
      <c r="F44" s="282">
        <v>269488.33</v>
      </c>
      <c r="H44" s="276">
        <v>-3000</v>
      </c>
      <c r="I44" s="276">
        <v>1101.3</v>
      </c>
      <c r="Q44" s="51">
        <v>340915.18</v>
      </c>
      <c r="T44" s="51">
        <v>299512.5</v>
      </c>
      <c r="V44" s="277">
        <v>524843.5</v>
      </c>
      <c r="Y44" s="277">
        <v>216026.54</v>
      </c>
      <c r="Z44" s="277">
        <v>92985.8</v>
      </c>
    </row>
    <row r="45" spans="1:29" x14ac:dyDescent="0.2">
      <c r="A45" s="282" t="s">
        <v>236</v>
      </c>
      <c r="B45" s="275">
        <v>70354.48</v>
      </c>
      <c r="C45" s="275">
        <v>84212.58</v>
      </c>
      <c r="D45" s="275">
        <v>37190.69</v>
      </c>
      <c r="E45" s="282">
        <v>716015.1</v>
      </c>
      <c r="F45" s="282">
        <v>310379.94</v>
      </c>
      <c r="I45" s="276">
        <v>30065.33</v>
      </c>
      <c r="K45" s="276">
        <v>0</v>
      </c>
      <c r="L45" s="276">
        <v>2770.73</v>
      </c>
      <c r="P45" s="282">
        <v>1500565.11</v>
      </c>
      <c r="Q45" s="51">
        <v>639973.78</v>
      </c>
      <c r="R45" s="51">
        <v>20000</v>
      </c>
      <c r="T45" s="51">
        <v>357437.5</v>
      </c>
      <c r="U45" s="51">
        <v>9200</v>
      </c>
      <c r="V45" s="277">
        <v>679927.5</v>
      </c>
      <c r="Y45" s="277">
        <v>299499.55</v>
      </c>
      <c r="Z45" s="277">
        <v>97497.600000000006</v>
      </c>
    </row>
    <row r="46" spans="1:29" x14ac:dyDescent="0.2">
      <c r="A46" s="282" t="s">
        <v>238</v>
      </c>
      <c r="B46" s="275">
        <v>81284.67</v>
      </c>
      <c r="C46" s="275">
        <v>2219</v>
      </c>
      <c r="D46" s="275">
        <v>12150.04</v>
      </c>
      <c r="E46" s="282">
        <v>38310.410000000003</v>
      </c>
      <c r="F46" s="282">
        <v>223084.92</v>
      </c>
      <c r="G46" s="282">
        <v>1</v>
      </c>
      <c r="I46" s="276">
        <v>12543</v>
      </c>
      <c r="K46" s="276">
        <v>45350</v>
      </c>
      <c r="P46" s="282">
        <v>2280594.58</v>
      </c>
      <c r="Q46" s="51">
        <v>387455.51</v>
      </c>
      <c r="T46" s="51">
        <v>665868.5</v>
      </c>
      <c r="V46" s="277">
        <v>796718.5</v>
      </c>
      <c r="Y46" s="277">
        <v>254112.21</v>
      </c>
      <c r="Z46" s="277">
        <v>73787.039999999994</v>
      </c>
    </row>
    <row r="47" spans="1:29" x14ac:dyDescent="0.2">
      <c r="A47" s="284" t="s">
        <v>242</v>
      </c>
      <c r="B47" s="275">
        <v>278392.56</v>
      </c>
      <c r="C47" s="275">
        <v>13383.5</v>
      </c>
      <c r="D47" s="275">
        <v>5481.05</v>
      </c>
      <c r="E47" s="282">
        <v>5689101.8399999999</v>
      </c>
      <c r="F47" s="282">
        <v>1358033.05</v>
      </c>
      <c r="H47" s="276">
        <v>0</v>
      </c>
      <c r="I47" s="276">
        <v>10200</v>
      </c>
      <c r="N47" s="282">
        <v>-1171647.55</v>
      </c>
      <c r="O47" s="282">
        <v>-242640.46</v>
      </c>
      <c r="P47" s="282">
        <v>2114009</v>
      </c>
      <c r="Q47" s="51">
        <v>152062.73000000001</v>
      </c>
      <c r="S47" s="51">
        <v>98.67</v>
      </c>
      <c r="T47" s="51">
        <v>341511.7</v>
      </c>
      <c r="V47" s="277">
        <v>445961.7</v>
      </c>
      <c r="X47" s="277">
        <v>3500</v>
      </c>
      <c r="Y47" s="277">
        <v>192584.66</v>
      </c>
      <c r="Z47" s="277">
        <v>198113.94</v>
      </c>
    </row>
    <row r="48" spans="1:29" x14ac:dyDescent="0.2">
      <c r="A48" s="282" t="s">
        <v>243</v>
      </c>
      <c r="B48" s="275">
        <v>139204.91</v>
      </c>
      <c r="C48" s="275">
        <v>55158.400000000001</v>
      </c>
      <c r="D48" s="275">
        <v>32897.910000000003</v>
      </c>
      <c r="E48" s="282">
        <v>3421728.99</v>
      </c>
      <c r="F48" s="282">
        <v>141016.98000000001</v>
      </c>
      <c r="H48" s="276">
        <v>0</v>
      </c>
      <c r="I48" s="276">
        <v>33228</v>
      </c>
      <c r="K48" s="276">
        <v>31440</v>
      </c>
      <c r="L48" s="276">
        <v>247</v>
      </c>
      <c r="N48" s="282">
        <v>488987.81</v>
      </c>
      <c r="O48" s="282">
        <v>99932.02</v>
      </c>
      <c r="P48" s="282">
        <v>1646714.98</v>
      </c>
      <c r="Q48" s="51">
        <v>395810.77</v>
      </c>
      <c r="T48" s="51">
        <v>168052.5</v>
      </c>
      <c r="V48" s="277">
        <v>379929.5</v>
      </c>
      <c r="Y48" s="277">
        <v>317585.86</v>
      </c>
      <c r="Z48" s="277">
        <v>109870.13</v>
      </c>
    </row>
    <row r="49" spans="1:29" x14ac:dyDescent="0.2">
      <c r="A49" s="282" t="s">
        <v>244</v>
      </c>
      <c r="B49" s="275">
        <v>656255.61</v>
      </c>
      <c r="C49" s="275">
        <v>0</v>
      </c>
      <c r="D49" s="275">
        <v>12000.15</v>
      </c>
      <c r="E49" s="282">
        <v>1678059.09</v>
      </c>
      <c r="F49" s="282">
        <v>2093641.32</v>
      </c>
      <c r="G49" s="282">
        <v>73999</v>
      </c>
      <c r="H49" s="276">
        <v>0</v>
      </c>
      <c r="I49" s="276">
        <v>11210</v>
      </c>
      <c r="O49" s="282">
        <v>17357.63</v>
      </c>
      <c r="P49" s="282">
        <v>2273364.33</v>
      </c>
      <c r="Q49" s="51">
        <v>118411.75</v>
      </c>
      <c r="S49" s="51">
        <v>1671.62</v>
      </c>
      <c r="T49" s="51">
        <v>270450</v>
      </c>
      <c r="V49" s="277">
        <v>454050</v>
      </c>
      <c r="Y49" s="277">
        <v>225820.11</v>
      </c>
      <c r="Z49" s="277">
        <v>112760.28</v>
      </c>
    </row>
    <row r="50" spans="1:29" x14ac:dyDescent="0.2">
      <c r="A50" s="282" t="s">
        <v>248</v>
      </c>
      <c r="B50" s="275">
        <v>590887.15</v>
      </c>
      <c r="C50" s="275">
        <v>1064</v>
      </c>
      <c r="D50" s="275">
        <v>85.12</v>
      </c>
      <c r="E50" s="282">
        <v>189675.23</v>
      </c>
      <c r="F50" s="282">
        <v>642748.54</v>
      </c>
      <c r="H50" s="276">
        <v>0</v>
      </c>
      <c r="I50" s="276">
        <v>0</v>
      </c>
      <c r="O50" s="282">
        <v>181461.1</v>
      </c>
      <c r="P50" s="282">
        <v>2191305.25</v>
      </c>
      <c r="Q50" s="51">
        <v>874431.02</v>
      </c>
      <c r="T50" s="51">
        <v>592057</v>
      </c>
      <c r="V50" s="277">
        <v>775407</v>
      </c>
      <c r="Y50" s="277">
        <v>196203.06</v>
      </c>
      <c r="Z50" s="277">
        <v>102361.05</v>
      </c>
    </row>
    <row r="51" spans="1:29" x14ac:dyDescent="0.2">
      <c r="A51" s="282" t="s">
        <v>249</v>
      </c>
      <c r="B51" s="275">
        <v>2436725.48</v>
      </c>
      <c r="C51" s="275">
        <v>0</v>
      </c>
      <c r="D51" s="275">
        <v>50725.94</v>
      </c>
      <c r="E51" s="282">
        <v>1009444.27</v>
      </c>
      <c r="F51" s="282">
        <v>366606.33</v>
      </c>
      <c r="H51" s="276">
        <v>0</v>
      </c>
      <c r="I51" s="276">
        <v>0</v>
      </c>
      <c r="K51" s="276">
        <v>168474.55</v>
      </c>
      <c r="L51" s="276">
        <v>189.39</v>
      </c>
      <c r="O51" s="282">
        <v>-84.89</v>
      </c>
      <c r="P51" s="282">
        <v>2281491.52</v>
      </c>
      <c r="Q51" s="51">
        <v>2152656.89</v>
      </c>
      <c r="R51" s="51">
        <v>132251</v>
      </c>
      <c r="T51" s="51">
        <v>790134.66</v>
      </c>
      <c r="V51" s="277">
        <v>1187474.6599999999</v>
      </c>
      <c r="W51" s="277">
        <v>14668.8</v>
      </c>
      <c r="Y51" s="277">
        <v>795986.2</v>
      </c>
      <c r="Z51" s="277">
        <v>105040.65</v>
      </c>
    </row>
    <row r="52" spans="1:29" x14ac:dyDescent="0.2">
      <c r="A52" s="282" t="s">
        <v>250</v>
      </c>
      <c r="B52" s="275">
        <v>371012.9</v>
      </c>
      <c r="C52" s="275">
        <v>0</v>
      </c>
      <c r="D52" s="275">
        <v>55975.95</v>
      </c>
      <c r="E52" s="282">
        <v>154527.21</v>
      </c>
      <c r="F52" s="282">
        <v>535329.64</v>
      </c>
      <c r="H52" s="276">
        <v>0</v>
      </c>
      <c r="I52" s="276">
        <v>0</v>
      </c>
      <c r="K52" s="276">
        <v>133340</v>
      </c>
      <c r="L52" s="276">
        <v>2961.72</v>
      </c>
      <c r="P52" s="282">
        <v>2647377.69</v>
      </c>
      <c r="Q52" s="51">
        <v>1453388.08</v>
      </c>
      <c r="R52" s="51">
        <v>500</v>
      </c>
      <c r="T52" s="51">
        <v>555160</v>
      </c>
      <c r="U52" s="51">
        <v>20000</v>
      </c>
      <c r="V52" s="277">
        <v>952910</v>
      </c>
      <c r="Y52" s="277">
        <v>558527.80000000005</v>
      </c>
      <c r="Z52" s="277">
        <v>76101.55</v>
      </c>
    </row>
    <row r="53" spans="1:29" x14ac:dyDescent="0.2">
      <c r="A53" s="282" t="s">
        <v>251</v>
      </c>
      <c r="B53" s="275">
        <v>874996.31</v>
      </c>
      <c r="C53" s="275">
        <v>0</v>
      </c>
      <c r="D53" s="275">
        <v>9646.35</v>
      </c>
      <c r="E53" s="282">
        <v>321922.65999999997</v>
      </c>
      <c r="F53" s="282">
        <v>398149.86</v>
      </c>
      <c r="H53" s="276">
        <v>0</v>
      </c>
      <c r="I53" s="276">
        <v>0</v>
      </c>
      <c r="K53" s="276">
        <v>562484.64</v>
      </c>
      <c r="L53" s="276">
        <v>3126</v>
      </c>
      <c r="P53" s="282">
        <v>4706462.17</v>
      </c>
      <c r="Q53" s="51">
        <v>1127271.53</v>
      </c>
      <c r="S53" s="51">
        <v>1550.15</v>
      </c>
      <c r="T53" s="51">
        <v>847577.64</v>
      </c>
      <c r="V53" s="277">
        <v>944822.64</v>
      </c>
      <c r="X53" s="277">
        <v>1000</v>
      </c>
      <c r="Y53" s="277">
        <v>694765.51</v>
      </c>
      <c r="Z53" s="277">
        <v>90815.45</v>
      </c>
    </row>
    <row r="54" spans="1:29" x14ac:dyDescent="0.2">
      <c r="A54" s="282" t="s">
        <v>255</v>
      </c>
      <c r="B54" s="275">
        <v>499399.38</v>
      </c>
      <c r="C54" s="275">
        <v>3448</v>
      </c>
      <c r="D54" s="275">
        <v>78048.2</v>
      </c>
      <c r="E54" s="282">
        <v>1578034.77</v>
      </c>
      <c r="F54" s="282">
        <v>411376.2</v>
      </c>
      <c r="G54" s="282">
        <v>0</v>
      </c>
      <c r="L54" s="276">
        <v>197</v>
      </c>
      <c r="O54" s="282">
        <v>1916233.64</v>
      </c>
      <c r="P54" s="282">
        <v>954921</v>
      </c>
      <c r="Q54" s="51">
        <v>358568.73</v>
      </c>
      <c r="T54" s="51">
        <v>158980</v>
      </c>
      <c r="U54" s="51">
        <v>282008</v>
      </c>
      <c r="V54" s="277">
        <v>377113</v>
      </c>
      <c r="X54" s="277">
        <v>3264</v>
      </c>
      <c r="Y54" s="277">
        <v>426229.86</v>
      </c>
      <c r="Z54" s="277">
        <v>93994.96</v>
      </c>
      <c r="AC54" s="277">
        <v>200000</v>
      </c>
    </row>
    <row r="55" spans="1:29" x14ac:dyDescent="0.2">
      <c r="A55" s="282" t="s">
        <v>256</v>
      </c>
      <c r="B55" s="275">
        <v>1097668.5900000001</v>
      </c>
      <c r="C55" s="275">
        <v>35800</v>
      </c>
      <c r="D55" s="275">
        <v>20227.2</v>
      </c>
      <c r="E55" s="282">
        <v>711292.99</v>
      </c>
      <c r="F55" s="282">
        <v>408989.3</v>
      </c>
      <c r="K55" s="276">
        <v>817875.32</v>
      </c>
      <c r="L55" s="276">
        <v>2278</v>
      </c>
      <c r="O55" s="282">
        <v>105652.68</v>
      </c>
      <c r="P55" s="282">
        <v>2528782.23</v>
      </c>
      <c r="Q55" s="51">
        <v>460851.68</v>
      </c>
      <c r="S55" s="51">
        <v>60.33</v>
      </c>
      <c r="T55" s="51">
        <v>238630</v>
      </c>
      <c r="U55" s="51">
        <v>24200</v>
      </c>
      <c r="V55" s="277">
        <v>500981</v>
      </c>
      <c r="W55" s="277">
        <v>31850</v>
      </c>
      <c r="Y55" s="277">
        <v>1254715.02</v>
      </c>
      <c r="Z55" s="277">
        <v>116806.14</v>
      </c>
    </row>
    <row r="56" spans="1:29" x14ac:dyDescent="0.2">
      <c r="A56" s="282" t="s">
        <v>257</v>
      </c>
      <c r="B56" s="275">
        <v>392475.59</v>
      </c>
      <c r="D56" s="275">
        <v>28826.86</v>
      </c>
      <c r="E56" s="282">
        <v>978599.42</v>
      </c>
      <c r="F56" s="282">
        <v>126361.18</v>
      </c>
      <c r="K56" s="276">
        <v>387273</v>
      </c>
      <c r="L56" s="276">
        <v>1155</v>
      </c>
      <c r="O56" s="282">
        <v>-1260569.22</v>
      </c>
      <c r="P56" s="282">
        <v>2500517.0699999998</v>
      </c>
      <c r="Q56" s="51">
        <v>500460.76</v>
      </c>
      <c r="T56" s="51">
        <v>234160</v>
      </c>
      <c r="U56" s="51">
        <v>11400</v>
      </c>
      <c r="V56" s="277">
        <v>391175</v>
      </c>
      <c r="W56" s="277">
        <v>18752</v>
      </c>
      <c r="Y56" s="277">
        <v>355929.61</v>
      </c>
      <c r="Z56" s="277">
        <v>78276.95</v>
      </c>
      <c r="AC56" s="277">
        <v>4000</v>
      </c>
    </row>
    <row r="57" spans="1:29" x14ac:dyDescent="0.2">
      <c r="A57" s="282" t="s">
        <v>258</v>
      </c>
      <c r="B57" s="275">
        <v>551093.85</v>
      </c>
      <c r="D57" s="275">
        <v>63540.63</v>
      </c>
      <c r="E57" s="282">
        <v>558126.93000000005</v>
      </c>
      <c r="F57" s="282">
        <v>403708.66</v>
      </c>
      <c r="K57" s="276">
        <v>43763.49</v>
      </c>
      <c r="L57" s="276">
        <v>2638.8</v>
      </c>
      <c r="O57" s="282">
        <v>-122552.74</v>
      </c>
      <c r="P57" s="282">
        <v>1946573.94</v>
      </c>
      <c r="Q57" s="51">
        <v>652267.74</v>
      </c>
      <c r="T57" s="51">
        <v>214900</v>
      </c>
      <c r="U57" s="51">
        <v>37800</v>
      </c>
      <c r="V57" s="277">
        <v>519833</v>
      </c>
      <c r="W57" s="277">
        <v>13328</v>
      </c>
      <c r="Y57" s="277">
        <v>529116.41</v>
      </c>
      <c r="Z57" s="277">
        <v>136643.75</v>
      </c>
    </row>
    <row r="58" spans="1:29" x14ac:dyDescent="0.2">
      <c r="A58" s="282" t="s">
        <v>259</v>
      </c>
      <c r="B58" s="275">
        <v>61295.45</v>
      </c>
      <c r="D58" s="275">
        <v>36310.19</v>
      </c>
      <c r="E58" s="282">
        <v>229107.65</v>
      </c>
      <c r="F58" s="282">
        <v>97631.05</v>
      </c>
      <c r="K58" s="276">
        <v>50535.519999999997</v>
      </c>
      <c r="L58" s="276">
        <v>454</v>
      </c>
      <c r="O58" s="282">
        <v>-329480.03999999998</v>
      </c>
      <c r="P58" s="282">
        <v>980950.37</v>
      </c>
      <c r="Q58" s="51">
        <v>918514.34</v>
      </c>
      <c r="T58" s="51">
        <v>207570</v>
      </c>
      <c r="U58" s="51">
        <v>3000</v>
      </c>
      <c r="V58" s="277">
        <v>267287</v>
      </c>
      <c r="W58" s="277">
        <v>7905</v>
      </c>
      <c r="Y58" s="277">
        <v>1106076</v>
      </c>
      <c r="Z58" s="277">
        <v>25931.85</v>
      </c>
    </row>
    <row r="59" spans="1:29" x14ac:dyDescent="0.2">
      <c r="A59" s="282" t="s">
        <v>260</v>
      </c>
      <c r="B59" s="275">
        <v>265051.8</v>
      </c>
      <c r="D59" s="275">
        <v>6303.48</v>
      </c>
      <c r="E59" s="282">
        <v>1051231.08</v>
      </c>
      <c r="F59" s="282">
        <v>44947.72</v>
      </c>
      <c r="K59" s="276">
        <v>123445</v>
      </c>
      <c r="L59" s="276">
        <v>528</v>
      </c>
      <c r="O59" s="282">
        <v>-349889.96</v>
      </c>
      <c r="P59" s="282">
        <v>1692734.22</v>
      </c>
      <c r="Q59" s="51">
        <v>192337.83</v>
      </c>
      <c r="T59" s="51">
        <v>146090</v>
      </c>
      <c r="U59" s="51">
        <v>12200</v>
      </c>
      <c r="V59" s="277">
        <v>215824</v>
      </c>
      <c r="W59" s="277">
        <v>1756</v>
      </c>
      <c r="Y59" s="277">
        <v>169759.95</v>
      </c>
      <c r="Z59" s="277">
        <v>62571.06</v>
      </c>
    </row>
    <row r="60" spans="1:29" x14ac:dyDescent="0.2">
      <c r="A60" s="282" t="s">
        <v>264</v>
      </c>
      <c r="B60" s="275">
        <v>528739.56000000006</v>
      </c>
      <c r="C60" s="275">
        <v>0</v>
      </c>
      <c r="D60" s="275">
        <v>17993.75</v>
      </c>
      <c r="E60" s="282">
        <v>792489.7</v>
      </c>
      <c r="F60" s="282">
        <v>-479480.1</v>
      </c>
      <c r="H60" s="276">
        <v>48374</v>
      </c>
      <c r="I60" s="276">
        <v>0</v>
      </c>
      <c r="K60" s="276">
        <v>550319</v>
      </c>
      <c r="O60" s="282">
        <v>-2127372.7599999998</v>
      </c>
      <c r="P60" s="282">
        <v>2210713.7999999998</v>
      </c>
      <c r="Q60" s="51">
        <v>870665.8</v>
      </c>
      <c r="T60" s="51">
        <v>381021</v>
      </c>
      <c r="V60" s="277">
        <v>539371</v>
      </c>
      <c r="X60" s="277">
        <v>5340</v>
      </c>
      <c r="Y60" s="277">
        <v>379707.75</v>
      </c>
      <c r="Z60" s="277">
        <v>66182.75</v>
      </c>
    </row>
    <row r="61" spans="1:29" x14ac:dyDescent="0.2">
      <c r="A61" s="282" t="s">
        <v>265</v>
      </c>
      <c r="B61" s="275">
        <v>914246.27</v>
      </c>
      <c r="C61" s="275">
        <v>21656</v>
      </c>
      <c r="D61" s="275">
        <v>243062.34</v>
      </c>
      <c r="E61" s="282">
        <v>839015.67</v>
      </c>
      <c r="F61" s="282">
        <v>-98348.31</v>
      </c>
      <c r="H61" s="276">
        <v>22490</v>
      </c>
      <c r="I61" s="276">
        <v>12675</v>
      </c>
      <c r="K61" s="276">
        <v>79063</v>
      </c>
      <c r="L61" s="276">
        <v>13300</v>
      </c>
      <c r="O61" s="282">
        <v>220188.62</v>
      </c>
      <c r="P61" s="282">
        <v>1549075.07</v>
      </c>
      <c r="Q61" s="51">
        <v>1070265.79</v>
      </c>
      <c r="S61" s="51">
        <v>40.54</v>
      </c>
      <c r="T61" s="51">
        <v>564429</v>
      </c>
      <c r="U61" s="51">
        <v>37200</v>
      </c>
      <c r="V61" s="277">
        <v>702829</v>
      </c>
      <c r="Y61" s="277">
        <v>433517.24</v>
      </c>
      <c r="Z61" s="277">
        <v>74349.039999999994</v>
      </c>
    </row>
    <row r="62" spans="1:29" x14ac:dyDescent="0.2">
      <c r="A62" s="282" t="s">
        <v>266</v>
      </c>
      <c r="B62" s="275">
        <v>498567.25</v>
      </c>
      <c r="C62" s="275">
        <v>881393</v>
      </c>
      <c r="D62" s="275">
        <v>104797.78</v>
      </c>
      <c r="E62" s="282">
        <v>49698.720000000001</v>
      </c>
      <c r="F62" s="282">
        <v>152612.41</v>
      </c>
      <c r="I62" s="276">
        <v>85275</v>
      </c>
      <c r="K62" s="276">
        <v>382664</v>
      </c>
      <c r="L62" s="276">
        <v>895001.68</v>
      </c>
      <c r="O62" s="282">
        <v>21001.64</v>
      </c>
      <c r="P62" s="282">
        <v>3406179.86</v>
      </c>
      <c r="Q62" s="51">
        <v>1076024.9099999999</v>
      </c>
      <c r="T62" s="51">
        <v>562142.4</v>
      </c>
      <c r="V62" s="277">
        <v>860210.4</v>
      </c>
      <c r="Y62" s="277">
        <v>420112.06</v>
      </c>
      <c r="Z62" s="277">
        <v>30676.05</v>
      </c>
    </row>
    <row r="63" spans="1:29" x14ac:dyDescent="0.2">
      <c r="A63" s="282" t="s">
        <v>267</v>
      </c>
      <c r="B63" s="275">
        <v>564792.78</v>
      </c>
      <c r="C63" s="275">
        <v>179563</v>
      </c>
      <c r="D63" s="275">
        <v>42565.72</v>
      </c>
      <c r="E63" s="282">
        <v>193280.24</v>
      </c>
      <c r="F63" s="282">
        <v>120033.81</v>
      </c>
      <c r="H63" s="276">
        <v>3000</v>
      </c>
      <c r="I63" s="276">
        <v>12675</v>
      </c>
      <c r="K63" s="276">
        <v>454638</v>
      </c>
      <c r="O63" s="282">
        <v>-3234.99</v>
      </c>
      <c r="P63" s="282">
        <v>1679166.57</v>
      </c>
      <c r="Q63" s="51">
        <v>956990.19</v>
      </c>
      <c r="R63" s="51">
        <v>15000</v>
      </c>
      <c r="T63" s="51">
        <v>15099</v>
      </c>
      <c r="U63" s="51">
        <v>40400</v>
      </c>
      <c r="V63" s="277">
        <v>151541</v>
      </c>
      <c r="X63" s="277">
        <v>440</v>
      </c>
      <c r="Y63" s="277">
        <v>392597.75</v>
      </c>
      <c r="Z63" s="277">
        <v>28310.79</v>
      </c>
    </row>
    <row r="64" spans="1:29" x14ac:dyDescent="0.2">
      <c r="A64" s="282" t="s">
        <v>268</v>
      </c>
      <c r="B64" s="275">
        <v>384801.77</v>
      </c>
      <c r="C64" s="275">
        <v>0</v>
      </c>
      <c r="D64" s="275">
        <v>36990.61</v>
      </c>
      <c r="E64" s="282">
        <v>535883.23</v>
      </c>
      <c r="F64" s="282">
        <v>211779.83</v>
      </c>
      <c r="H64" s="276">
        <v>0</v>
      </c>
      <c r="I64" s="276">
        <v>34275</v>
      </c>
      <c r="K64" s="276">
        <v>17700</v>
      </c>
      <c r="L64" s="276">
        <v>43400</v>
      </c>
      <c r="P64" s="282">
        <v>1290095.46</v>
      </c>
      <c r="Q64" s="51">
        <v>847798.43</v>
      </c>
      <c r="T64" s="51">
        <v>388147.1</v>
      </c>
      <c r="U64" s="51">
        <v>18600</v>
      </c>
      <c r="V64" s="277">
        <v>645647.1</v>
      </c>
      <c r="Y64" s="277">
        <v>277171.33</v>
      </c>
      <c r="Z64" s="277">
        <v>58756.75</v>
      </c>
    </row>
    <row r="65" spans="1:26" x14ac:dyDescent="0.2">
      <c r="A65" s="282" t="s">
        <v>269</v>
      </c>
      <c r="B65" s="275">
        <v>811812.13</v>
      </c>
      <c r="C65" s="275">
        <v>14536</v>
      </c>
      <c r="D65" s="275">
        <v>16872.099999999999</v>
      </c>
      <c r="E65" s="282">
        <v>38784.57</v>
      </c>
      <c r="F65" s="282">
        <v>62088.03</v>
      </c>
      <c r="H65" s="276">
        <v>7473</v>
      </c>
      <c r="I65" s="276">
        <v>119995</v>
      </c>
      <c r="K65" s="276">
        <v>132424</v>
      </c>
      <c r="L65" s="276">
        <v>4975</v>
      </c>
      <c r="O65" s="282">
        <v>70823.600000000006</v>
      </c>
      <c r="P65" s="282">
        <v>2056145.55</v>
      </c>
      <c r="Q65" s="51">
        <v>971506.47</v>
      </c>
      <c r="T65" s="51">
        <v>422393</v>
      </c>
      <c r="V65" s="277">
        <v>719023</v>
      </c>
      <c r="X65" s="277">
        <v>13468</v>
      </c>
      <c r="Y65" s="277">
        <v>277140.58</v>
      </c>
      <c r="Z65" s="277">
        <v>99376.76</v>
      </c>
    </row>
    <row r="66" spans="1:26" x14ac:dyDescent="0.2">
      <c r="A66" s="282" t="s">
        <v>273</v>
      </c>
      <c r="B66" s="275">
        <v>146811.89000000001</v>
      </c>
      <c r="C66" s="275">
        <v>0</v>
      </c>
      <c r="D66" s="275">
        <v>91796.65</v>
      </c>
      <c r="E66" s="282">
        <v>732826.09</v>
      </c>
      <c r="F66" s="282">
        <v>423503.71</v>
      </c>
      <c r="H66" s="276">
        <v>10627</v>
      </c>
      <c r="I66" s="276">
        <v>23065.47</v>
      </c>
      <c r="K66" s="276">
        <v>26019</v>
      </c>
      <c r="L66" s="276">
        <v>11908.64</v>
      </c>
      <c r="O66" s="282">
        <v>-1350652.02</v>
      </c>
      <c r="P66" s="282">
        <v>2912713.08</v>
      </c>
      <c r="Q66" s="51">
        <v>774989.82</v>
      </c>
      <c r="R66" s="51">
        <v>85196</v>
      </c>
      <c r="V66" s="277">
        <v>402560</v>
      </c>
      <c r="Y66" s="277">
        <v>523321.46</v>
      </c>
      <c r="Z66" s="277">
        <v>147771.19</v>
      </c>
    </row>
    <row r="67" spans="1:26" x14ac:dyDescent="0.2">
      <c r="A67" s="282" t="s">
        <v>274</v>
      </c>
      <c r="B67" s="275">
        <v>450133.02</v>
      </c>
      <c r="C67" s="275">
        <v>0</v>
      </c>
      <c r="D67" s="275">
        <v>57231.02</v>
      </c>
      <c r="E67" s="282">
        <v>888950.15</v>
      </c>
      <c r="F67" s="282">
        <v>485913.32</v>
      </c>
      <c r="H67" s="276">
        <v>56000</v>
      </c>
      <c r="I67" s="276">
        <v>14514.38</v>
      </c>
      <c r="L67" s="276">
        <v>1812.85</v>
      </c>
      <c r="P67" s="282">
        <v>1364480.05</v>
      </c>
      <c r="Q67" s="51">
        <v>771595.96</v>
      </c>
      <c r="V67" s="277">
        <v>197650</v>
      </c>
      <c r="Y67" s="277">
        <v>324106.84999999998</v>
      </c>
      <c r="Z67" s="277">
        <v>103353.64</v>
      </c>
    </row>
    <row r="68" spans="1:26" x14ac:dyDescent="0.2">
      <c r="A68" s="282" t="s">
        <v>275</v>
      </c>
      <c r="B68" s="275">
        <v>175852.56</v>
      </c>
      <c r="C68" s="275">
        <v>0</v>
      </c>
      <c r="D68" s="275">
        <v>9848.86</v>
      </c>
      <c r="E68" s="282">
        <v>823591.08</v>
      </c>
      <c r="F68" s="282">
        <v>239553.68</v>
      </c>
      <c r="H68" s="276">
        <v>9940</v>
      </c>
      <c r="I68" s="276">
        <v>14248.8</v>
      </c>
      <c r="L68" s="276">
        <v>1750</v>
      </c>
      <c r="N68" s="282">
        <v>-901183.61</v>
      </c>
      <c r="P68" s="282">
        <v>2067672.51</v>
      </c>
      <c r="Q68" s="51">
        <v>598976.62</v>
      </c>
      <c r="R68" s="51">
        <v>69000</v>
      </c>
      <c r="V68" s="277">
        <v>111250</v>
      </c>
      <c r="Y68" s="277">
        <v>337568.15</v>
      </c>
      <c r="Z68" s="277">
        <v>116324.99</v>
      </c>
    </row>
    <row r="69" spans="1:26" x14ac:dyDescent="0.2">
      <c r="A69" s="282" t="s">
        <v>276</v>
      </c>
      <c r="B69" s="275">
        <v>328449.94</v>
      </c>
      <c r="C69" s="275">
        <v>0</v>
      </c>
      <c r="D69" s="275">
        <v>6400.17</v>
      </c>
      <c r="E69" s="282">
        <v>750150.17</v>
      </c>
      <c r="F69" s="282">
        <v>527051.29</v>
      </c>
      <c r="H69" s="276">
        <v>0</v>
      </c>
      <c r="I69" s="276">
        <v>56707.25</v>
      </c>
      <c r="P69" s="282">
        <v>2226508.67</v>
      </c>
      <c r="Q69" s="51">
        <v>868728.95</v>
      </c>
      <c r="V69" s="277">
        <v>225594</v>
      </c>
      <c r="W69" s="277">
        <v>30000</v>
      </c>
      <c r="X69" s="277">
        <v>3800</v>
      </c>
      <c r="Y69" s="277">
        <v>414095.59</v>
      </c>
      <c r="Z69" s="277">
        <v>131394.47</v>
      </c>
    </row>
    <row r="70" spans="1:26" x14ac:dyDescent="0.2">
      <c r="A70" s="282" t="s">
        <v>277</v>
      </c>
      <c r="B70" s="275">
        <v>348896.5</v>
      </c>
      <c r="C70" s="275">
        <v>0</v>
      </c>
      <c r="D70" s="275">
        <v>35450.959999999999</v>
      </c>
      <c r="E70" s="282">
        <v>447289.25</v>
      </c>
      <c r="F70" s="282">
        <v>753053.5</v>
      </c>
      <c r="H70" s="276">
        <v>11500</v>
      </c>
      <c r="I70" s="276">
        <v>13179.2</v>
      </c>
      <c r="K70" s="276">
        <v>167245</v>
      </c>
      <c r="L70" s="276">
        <v>3180</v>
      </c>
      <c r="P70" s="282">
        <v>2114406.96</v>
      </c>
      <c r="Q70" s="51">
        <v>1132300.1599999999</v>
      </c>
      <c r="R70" s="51">
        <v>75760</v>
      </c>
      <c r="V70" s="277">
        <v>258151.5</v>
      </c>
      <c r="X70" s="277">
        <v>9137</v>
      </c>
      <c r="Y70" s="277">
        <v>925669.86</v>
      </c>
      <c r="Z70" s="277">
        <v>159801.38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J123"/>
  <sheetViews>
    <sheetView topLeftCell="Z1" zoomScale="70" zoomScaleNormal="70" workbookViewId="0">
      <selection activeCell="AJ93" sqref="AJ93"/>
    </sheetView>
  </sheetViews>
  <sheetFormatPr defaultColWidth="9" defaultRowHeight="14.25" x14ac:dyDescent="0.2"/>
  <cols>
    <col min="1" max="1" width="6.125" style="1" bestFit="1" customWidth="1"/>
    <col min="2" max="2" width="14.5" style="1" bestFit="1" customWidth="1"/>
    <col min="3" max="3" width="8.25" style="87" bestFit="1" customWidth="1"/>
    <col min="4" max="4" width="26.875" style="87" customWidth="1"/>
    <col min="5" max="5" width="39" style="283" bestFit="1" customWidth="1"/>
    <col min="6" max="6" width="32.125" style="117" bestFit="1" customWidth="1"/>
    <col min="7" max="7" width="31.25" style="117" bestFit="1" customWidth="1"/>
    <col min="8" max="8" width="23" style="117" bestFit="1" customWidth="1"/>
    <col min="9" max="9" width="22.75" style="117" bestFit="1" customWidth="1"/>
    <col min="10" max="11" width="16.75" style="283" bestFit="1" customWidth="1"/>
    <col min="12" max="12" width="16.875" style="263" bestFit="1" customWidth="1"/>
    <col min="13" max="13" width="19.125" style="263" bestFit="1" customWidth="1"/>
    <col min="14" max="14" width="18.375" style="263" bestFit="1" customWidth="1"/>
    <col min="15" max="15" width="20.375" style="263" bestFit="1" customWidth="1"/>
    <col min="16" max="16" width="22.625" style="283" bestFit="1" customWidth="1"/>
    <col min="17" max="17" width="26.75" style="283" bestFit="1" customWidth="1"/>
    <col min="18" max="18" width="26.875" style="283" bestFit="1" customWidth="1"/>
    <col min="19" max="19" width="17" style="283" bestFit="1" customWidth="1"/>
    <col min="20" max="20" width="43.125" style="96" bestFit="1" customWidth="1"/>
    <col min="21" max="21" width="43.875" style="96" bestFit="1" customWidth="1"/>
    <col min="22" max="22" width="28" style="96" bestFit="1" customWidth="1"/>
    <col min="23" max="23" width="37.5" style="96" bestFit="1" customWidth="1"/>
    <col min="24" max="24" width="53.375" style="96" bestFit="1" customWidth="1"/>
    <col min="25" max="25" width="54.875" style="118" bestFit="1" customWidth="1"/>
    <col min="26" max="26" width="19.375" style="118" bestFit="1" customWidth="1"/>
    <col min="27" max="27" width="25.75" style="118" bestFit="1" customWidth="1"/>
    <col min="28" max="28" width="24.125" style="118" bestFit="1" customWidth="1"/>
    <col min="29" max="29" width="41.25" style="118" bestFit="1" customWidth="1"/>
    <col min="30" max="30" width="29.875" style="118" bestFit="1" customWidth="1"/>
    <col min="31" max="31" width="17.25" style="52" bestFit="1" customWidth="1"/>
    <col min="32" max="32" width="14.5" style="33" bestFit="1" customWidth="1"/>
    <col min="33" max="33" width="15.125" style="30" bestFit="1" customWidth="1"/>
    <col min="34" max="34" width="16.125" style="48" bestFit="1" customWidth="1"/>
    <col min="35" max="35" width="16.125" style="40" bestFit="1" customWidth="1"/>
    <col min="36" max="36" width="15.75" style="31" bestFit="1" customWidth="1"/>
    <col min="37" max="16384" width="9" style="1"/>
  </cols>
  <sheetData>
    <row r="1" spans="1:36" x14ac:dyDescent="0.2">
      <c r="E1" s="283" t="s">
        <v>590</v>
      </c>
      <c r="F1" s="117" t="s">
        <v>1437</v>
      </c>
      <c r="G1" s="117" t="s">
        <v>1438</v>
      </c>
      <c r="H1" s="117" t="s">
        <v>1439</v>
      </c>
      <c r="I1" s="117" t="s">
        <v>1440</v>
      </c>
      <c r="J1" s="283" t="s">
        <v>1441</v>
      </c>
      <c r="K1" s="283" t="s">
        <v>1442</v>
      </c>
      <c r="L1" s="263" t="s">
        <v>1445</v>
      </c>
      <c r="M1" s="263" t="s">
        <v>1446</v>
      </c>
      <c r="N1" s="263" t="s">
        <v>1447</v>
      </c>
      <c r="O1" s="263" t="s">
        <v>1448</v>
      </c>
      <c r="P1" s="283" t="s">
        <v>1449</v>
      </c>
      <c r="Q1" s="283" t="s">
        <v>1450</v>
      </c>
      <c r="R1" s="283" t="s">
        <v>1451</v>
      </c>
      <c r="S1" s="283" t="s">
        <v>1452</v>
      </c>
      <c r="T1" s="96" t="s">
        <v>1454</v>
      </c>
      <c r="U1" s="96" t="s">
        <v>1455</v>
      </c>
      <c r="V1" s="96" t="s">
        <v>1456</v>
      </c>
      <c r="W1" s="96" t="s">
        <v>1457</v>
      </c>
      <c r="X1" s="96" t="s">
        <v>1458</v>
      </c>
      <c r="Y1" s="118" t="s">
        <v>1459</v>
      </c>
      <c r="Z1" s="118" t="s">
        <v>1460</v>
      </c>
      <c r="AA1" s="118" t="s">
        <v>1461</v>
      </c>
      <c r="AB1" s="118" t="s">
        <v>1462</v>
      </c>
      <c r="AC1" s="118" t="s">
        <v>1463</v>
      </c>
      <c r="AD1" s="118" t="s">
        <v>1466</v>
      </c>
      <c r="AE1" s="51" t="s">
        <v>6</v>
      </c>
      <c r="AF1" s="32" t="s">
        <v>7</v>
      </c>
      <c r="AG1" s="15" t="s">
        <v>8</v>
      </c>
      <c r="AH1" s="21" t="s">
        <v>9</v>
      </c>
      <c r="AI1" s="22" t="s">
        <v>10</v>
      </c>
      <c r="AJ1" s="70" t="s">
        <v>11</v>
      </c>
    </row>
    <row r="2" spans="1:36" x14ac:dyDescent="0.2">
      <c r="E2" s="283" t="s">
        <v>591</v>
      </c>
      <c r="F2" s="117" t="s">
        <v>1467</v>
      </c>
      <c r="G2" s="117" t="s">
        <v>1468</v>
      </c>
      <c r="H2" s="117" t="s">
        <v>1469</v>
      </c>
      <c r="I2" s="117" t="s">
        <v>1470</v>
      </c>
      <c r="J2" s="283" t="s">
        <v>1471</v>
      </c>
      <c r="K2" s="283" t="s">
        <v>1472</v>
      </c>
      <c r="L2" s="263" t="s">
        <v>1475</v>
      </c>
      <c r="M2" s="263" t="s">
        <v>1476</v>
      </c>
      <c r="N2" s="263" t="s">
        <v>1477</v>
      </c>
      <c r="O2" s="263" t="s">
        <v>1478</v>
      </c>
      <c r="P2" s="283" t="s">
        <v>1479</v>
      </c>
      <c r="Q2" s="283" t="s">
        <v>1480</v>
      </c>
      <c r="R2" s="283" t="s">
        <v>1481</v>
      </c>
      <c r="S2" s="283" t="s">
        <v>1482</v>
      </c>
      <c r="T2" s="96" t="s">
        <v>1484</v>
      </c>
      <c r="U2" s="96" t="s">
        <v>1485</v>
      </c>
      <c r="V2" s="96" t="s">
        <v>1486</v>
      </c>
      <c r="W2" s="96" t="s">
        <v>1487</v>
      </c>
      <c r="X2" s="96" t="s">
        <v>1488</v>
      </c>
      <c r="Y2" s="118" t="s">
        <v>1489</v>
      </c>
      <c r="Z2" s="118" t="s">
        <v>1490</v>
      </c>
      <c r="AA2" s="118" t="s">
        <v>1491</v>
      </c>
      <c r="AB2" s="118" t="s">
        <v>1492</v>
      </c>
      <c r="AC2" s="118" t="s">
        <v>1493</v>
      </c>
      <c r="AD2" s="118" t="s">
        <v>1496</v>
      </c>
      <c r="AE2" s="51"/>
      <c r="AF2" s="32"/>
      <c r="AG2" s="15"/>
      <c r="AH2" s="23"/>
      <c r="AI2" s="24"/>
      <c r="AJ2" s="15"/>
    </row>
    <row r="3" spans="1:36" x14ac:dyDescent="0.2">
      <c r="C3" s="87" t="s">
        <v>815</v>
      </c>
      <c r="E3" s="283" t="s">
        <v>592</v>
      </c>
      <c r="F3" s="117">
        <v>39288538.649999999</v>
      </c>
      <c r="G3" s="117">
        <v>4102424.75</v>
      </c>
      <c r="H3" s="117">
        <v>3185194.89</v>
      </c>
      <c r="I3" s="117">
        <v>272.02</v>
      </c>
      <c r="J3" s="283">
        <v>76990480.269999996</v>
      </c>
      <c r="K3" s="283">
        <v>38042381.939999998</v>
      </c>
      <c r="L3" s="263">
        <v>455737.83</v>
      </c>
      <c r="M3" s="263">
        <v>1787683.28</v>
      </c>
      <c r="N3" s="263">
        <v>110000</v>
      </c>
      <c r="O3" s="263">
        <v>2907928.36</v>
      </c>
      <c r="P3" s="283">
        <v>449682.88</v>
      </c>
      <c r="Q3" s="283">
        <v>-2499278.48</v>
      </c>
      <c r="R3" s="283">
        <v>21453236.210000001</v>
      </c>
      <c r="S3" s="283">
        <v>134764286.09</v>
      </c>
      <c r="T3" s="96">
        <v>50521327.560000002</v>
      </c>
      <c r="U3" s="96">
        <v>3305141.56</v>
      </c>
      <c r="V3" s="96">
        <v>13376.97</v>
      </c>
      <c r="W3" s="96">
        <v>53968497.630000003</v>
      </c>
      <c r="X3" s="96">
        <v>7743936.8300000001</v>
      </c>
      <c r="Y3" s="118">
        <v>71143000.939999998</v>
      </c>
      <c r="Z3" s="118">
        <v>6500</v>
      </c>
      <c r="AA3" s="118">
        <v>95373.81</v>
      </c>
      <c r="AB3" s="118">
        <v>22708515.48</v>
      </c>
      <c r="AC3" s="118">
        <v>15264091.529999999</v>
      </c>
      <c r="AD3" s="118">
        <v>2155449.2200000002</v>
      </c>
      <c r="AE3" s="96">
        <f t="shared" ref="AE3:AJ3" si="0">SUM(AE4:AE123)</f>
        <v>46576430.309999995</v>
      </c>
      <c r="AF3" s="104">
        <f t="shared" si="0"/>
        <v>5261349.4700000007</v>
      </c>
      <c r="AG3" s="25">
        <f t="shared" si="0"/>
        <v>41315080.839999996</v>
      </c>
      <c r="AH3" s="26">
        <f t="shared" si="0"/>
        <v>115552280.55000001</v>
      </c>
      <c r="AI3" s="18">
        <f t="shared" si="0"/>
        <v>111372930.97999999</v>
      </c>
      <c r="AJ3" s="31">
        <f t="shared" si="0"/>
        <v>4179349.57</v>
      </c>
    </row>
    <row r="4" spans="1:36" x14ac:dyDescent="0.2">
      <c r="E4" s="283" t="s">
        <v>1819</v>
      </c>
      <c r="F4" s="117">
        <v>702060.74</v>
      </c>
      <c r="H4" s="117">
        <v>36757</v>
      </c>
      <c r="I4" s="117">
        <v>0</v>
      </c>
      <c r="J4" s="283">
        <v>9</v>
      </c>
      <c r="K4" s="283">
        <v>821228.03</v>
      </c>
      <c r="L4" s="263">
        <v>0</v>
      </c>
      <c r="M4" s="263">
        <v>9784.2099999999991</v>
      </c>
      <c r="N4" s="263">
        <v>8000</v>
      </c>
      <c r="O4" s="263">
        <v>44070.04</v>
      </c>
      <c r="R4" s="283">
        <v>282284.08</v>
      </c>
      <c r="S4" s="283">
        <v>560321.12</v>
      </c>
      <c r="T4" s="96">
        <v>142800</v>
      </c>
      <c r="V4" s="96">
        <v>45.5</v>
      </c>
      <c r="W4" s="96">
        <v>1403201.8</v>
      </c>
      <c r="X4" s="96">
        <v>1040456.79</v>
      </c>
      <c r="Y4" s="118">
        <v>1414231.8</v>
      </c>
      <c r="AA4" s="118">
        <v>10664</v>
      </c>
      <c r="AB4" s="118">
        <v>506012.97</v>
      </c>
      <c r="AE4" s="96">
        <f t="shared" ref="AE4:AE35" si="1">SUM(F4:I4)</f>
        <v>738817.74</v>
      </c>
      <c r="AF4" s="104">
        <f t="shared" ref="AF4:AF35" si="2">SUM(L4:O4)</f>
        <v>61854.25</v>
      </c>
      <c r="AG4" s="25">
        <f>AE4-AF4</f>
        <v>676963.49</v>
      </c>
      <c r="AH4" s="26">
        <f t="shared" ref="AH4:AH35" si="3">SUM(T4:X4)</f>
        <v>2586504.09</v>
      </c>
      <c r="AI4" s="18">
        <f t="shared" ref="AI4:AI35" si="4">SUM(Y4:AD4)</f>
        <v>1930908.77</v>
      </c>
      <c r="AJ4" s="31">
        <f>AH4-AI4</f>
        <v>655595.31999999983</v>
      </c>
    </row>
    <row r="5" spans="1:36" x14ac:dyDescent="0.2">
      <c r="E5" s="283" t="s">
        <v>1820</v>
      </c>
      <c r="F5" s="117">
        <v>843.91</v>
      </c>
      <c r="H5" s="117">
        <v>10500</v>
      </c>
      <c r="I5" s="117">
        <v>56.08</v>
      </c>
      <c r="J5" s="283">
        <v>70173.53</v>
      </c>
      <c r="K5" s="283">
        <v>714324.02</v>
      </c>
      <c r="O5" s="263">
        <v>900</v>
      </c>
      <c r="R5" s="283">
        <v>-1879109.82</v>
      </c>
      <c r="S5" s="283">
        <v>2026803.02</v>
      </c>
      <c r="W5" s="96">
        <v>320449.5</v>
      </c>
      <c r="X5" s="96">
        <v>764146.86</v>
      </c>
      <c r="Y5" s="118">
        <v>322849.5</v>
      </c>
      <c r="AA5" s="118">
        <v>5245</v>
      </c>
      <c r="AB5" s="118">
        <v>66501.87</v>
      </c>
      <c r="AC5" s="118">
        <v>42695.65</v>
      </c>
      <c r="AE5" s="96">
        <f t="shared" si="1"/>
        <v>11399.99</v>
      </c>
      <c r="AF5" s="104">
        <f t="shared" si="2"/>
        <v>900</v>
      </c>
      <c r="AG5" s="25">
        <f t="shared" ref="AG5:AG68" si="5">AE5-AF5</f>
        <v>10499.99</v>
      </c>
      <c r="AH5" s="26">
        <f t="shared" si="3"/>
        <v>1084596.3599999999</v>
      </c>
      <c r="AI5" s="18">
        <f t="shared" si="4"/>
        <v>437292.02</v>
      </c>
      <c r="AJ5" s="31">
        <f t="shared" ref="AJ5:AJ68" si="6">AH5-AI5</f>
        <v>647304.33999999985</v>
      </c>
    </row>
    <row r="6" spans="1:36" x14ac:dyDescent="0.2">
      <c r="E6" s="283" t="s">
        <v>1821</v>
      </c>
      <c r="F6" s="117">
        <v>8905.2199999999993</v>
      </c>
      <c r="H6" s="117">
        <v>13899</v>
      </c>
      <c r="J6" s="283">
        <v>2687337.71</v>
      </c>
      <c r="K6" s="283">
        <v>7699</v>
      </c>
      <c r="L6" s="263">
        <v>24200.2</v>
      </c>
      <c r="M6" s="263">
        <v>10624.44</v>
      </c>
      <c r="N6" s="263">
        <v>8000</v>
      </c>
      <c r="R6" s="283">
        <v>2084624.55</v>
      </c>
      <c r="S6" s="283">
        <v>716949.66</v>
      </c>
      <c r="W6" s="96">
        <v>1015585</v>
      </c>
      <c r="X6" s="96">
        <v>177742.43</v>
      </c>
      <c r="Y6" s="118">
        <v>1037685</v>
      </c>
      <c r="AA6" s="118">
        <v>5070</v>
      </c>
      <c r="AB6" s="118">
        <v>210024.85</v>
      </c>
      <c r="AC6" s="118">
        <v>67105.5</v>
      </c>
      <c r="AE6" s="96">
        <f t="shared" si="1"/>
        <v>22804.22</v>
      </c>
      <c r="AF6" s="104">
        <f t="shared" si="2"/>
        <v>42824.639999999999</v>
      </c>
      <c r="AG6" s="25">
        <f t="shared" si="5"/>
        <v>-20020.419999999998</v>
      </c>
      <c r="AH6" s="26">
        <f t="shared" si="3"/>
        <v>1193327.43</v>
      </c>
      <c r="AI6" s="18">
        <f t="shared" si="4"/>
        <v>1319885.3500000001</v>
      </c>
      <c r="AJ6" s="31">
        <f t="shared" si="6"/>
        <v>-126557.92000000016</v>
      </c>
    </row>
    <row r="7" spans="1:36" x14ac:dyDescent="0.2">
      <c r="A7" s="1" t="s">
        <v>593</v>
      </c>
      <c r="E7" s="283" t="s">
        <v>1822</v>
      </c>
      <c r="F7" s="117">
        <v>8016.33</v>
      </c>
      <c r="H7" s="117">
        <v>46521.279999999999</v>
      </c>
      <c r="I7" s="117">
        <v>0</v>
      </c>
      <c r="J7" s="283">
        <v>3390650.36</v>
      </c>
      <c r="K7" s="283">
        <v>399756.02</v>
      </c>
      <c r="L7" s="263">
        <v>0</v>
      </c>
      <c r="M7" s="263">
        <v>3176.49</v>
      </c>
      <c r="R7" s="283">
        <v>2866496.12</v>
      </c>
      <c r="S7" s="283">
        <v>550717.67000000004</v>
      </c>
      <c r="W7" s="96">
        <v>588175</v>
      </c>
      <c r="X7" s="96">
        <v>1169651.74</v>
      </c>
      <c r="Y7" s="118">
        <v>605675</v>
      </c>
      <c r="AA7" s="118">
        <v>3235.81</v>
      </c>
      <c r="AB7" s="118">
        <v>573460.66</v>
      </c>
      <c r="AC7" s="118">
        <v>150901.56</v>
      </c>
      <c r="AE7" s="96">
        <f t="shared" si="1"/>
        <v>54537.61</v>
      </c>
      <c r="AF7" s="104">
        <f t="shared" si="2"/>
        <v>3176.49</v>
      </c>
      <c r="AG7" s="25">
        <f t="shared" si="5"/>
        <v>51361.120000000003</v>
      </c>
      <c r="AH7" s="26">
        <f t="shared" si="3"/>
        <v>1757826.74</v>
      </c>
      <c r="AI7" s="18">
        <f t="shared" si="4"/>
        <v>1333273.0300000003</v>
      </c>
      <c r="AJ7" s="31">
        <f t="shared" si="6"/>
        <v>424553.70999999973</v>
      </c>
    </row>
    <row r="8" spans="1:36" x14ac:dyDescent="0.2">
      <c r="E8" s="283" t="s">
        <v>1823</v>
      </c>
      <c r="F8" s="117">
        <v>15276.7</v>
      </c>
      <c r="H8" s="117">
        <v>25043</v>
      </c>
      <c r="I8" s="117">
        <v>0</v>
      </c>
      <c r="J8" s="283">
        <v>366408.63</v>
      </c>
      <c r="K8" s="283">
        <v>143477.07</v>
      </c>
      <c r="L8" s="263">
        <v>52969.279999999999</v>
      </c>
      <c r="M8" s="263">
        <v>9597.33</v>
      </c>
      <c r="N8" s="263">
        <v>8000</v>
      </c>
      <c r="O8" s="263">
        <v>11250</v>
      </c>
      <c r="R8" s="283">
        <v>-1495409.97</v>
      </c>
      <c r="S8" s="283">
        <v>2257089.6800000002</v>
      </c>
      <c r="U8" s="96">
        <v>15118</v>
      </c>
      <c r="W8" s="96">
        <v>546885</v>
      </c>
      <c r="X8" s="96">
        <v>155851.79</v>
      </c>
      <c r="Y8" s="118">
        <v>568385</v>
      </c>
      <c r="AB8" s="118">
        <v>339978.4</v>
      </c>
      <c r="AC8" s="118">
        <v>102782.31</v>
      </c>
      <c r="AE8" s="96">
        <f t="shared" si="1"/>
        <v>40319.699999999997</v>
      </c>
      <c r="AF8" s="104">
        <f t="shared" si="2"/>
        <v>81816.61</v>
      </c>
      <c r="AG8" s="25">
        <f t="shared" si="5"/>
        <v>-41496.910000000003</v>
      </c>
      <c r="AH8" s="26">
        <f t="shared" si="3"/>
        <v>717854.79</v>
      </c>
      <c r="AI8" s="18">
        <f t="shared" si="4"/>
        <v>1011145.71</v>
      </c>
      <c r="AJ8" s="31">
        <f t="shared" si="6"/>
        <v>-293290.91999999993</v>
      </c>
    </row>
    <row r="9" spans="1:36" x14ac:dyDescent="0.2">
      <c r="E9" s="283" t="s">
        <v>1824</v>
      </c>
      <c r="F9" s="117">
        <v>17970.47</v>
      </c>
      <c r="H9" s="117">
        <v>0</v>
      </c>
      <c r="I9" s="117">
        <v>169.53</v>
      </c>
      <c r="J9" s="283">
        <v>3950059.35</v>
      </c>
      <c r="K9" s="283">
        <v>286040.71000000002</v>
      </c>
      <c r="L9" s="263">
        <v>38386</v>
      </c>
      <c r="M9" s="263">
        <v>971.06</v>
      </c>
      <c r="O9" s="263">
        <v>0</v>
      </c>
      <c r="R9" s="283">
        <v>4125104.64</v>
      </c>
      <c r="S9" s="283">
        <v>253201</v>
      </c>
      <c r="W9" s="96">
        <v>507642.5</v>
      </c>
      <c r="X9" s="96">
        <v>107052.7</v>
      </c>
      <c r="Y9" s="118">
        <v>537642.5</v>
      </c>
      <c r="AA9" s="118">
        <v>5124</v>
      </c>
      <c r="AB9" s="118">
        <v>93145.76</v>
      </c>
      <c r="AC9" s="118">
        <v>142205.57999999999</v>
      </c>
      <c r="AE9" s="96">
        <f t="shared" si="1"/>
        <v>18140</v>
      </c>
      <c r="AF9" s="104">
        <f t="shared" si="2"/>
        <v>39357.06</v>
      </c>
      <c r="AG9" s="25">
        <f t="shared" si="5"/>
        <v>-21217.059999999998</v>
      </c>
      <c r="AH9" s="26">
        <f t="shared" si="3"/>
        <v>614695.19999999995</v>
      </c>
      <c r="AI9" s="18">
        <f t="shared" si="4"/>
        <v>778117.84</v>
      </c>
      <c r="AJ9" s="31">
        <f t="shared" si="6"/>
        <v>-163422.64000000001</v>
      </c>
    </row>
    <row r="10" spans="1:36" x14ac:dyDescent="0.2">
      <c r="E10" s="283" t="s">
        <v>1825</v>
      </c>
      <c r="F10" s="117">
        <v>3438.11</v>
      </c>
      <c r="H10" s="117">
        <v>1580</v>
      </c>
      <c r="J10" s="283">
        <v>3356788.06</v>
      </c>
      <c r="K10" s="283">
        <v>3</v>
      </c>
      <c r="M10" s="263">
        <v>1435.94</v>
      </c>
      <c r="N10" s="263">
        <v>8000</v>
      </c>
      <c r="O10" s="263">
        <v>0</v>
      </c>
      <c r="R10" s="283">
        <v>3421566.77</v>
      </c>
      <c r="V10" s="96">
        <v>2.7</v>
      </c>
      <c r="W10" s="96">
        <v>64606.5</v>
      </c>
      <c r="X10" s="96">
        <v>23475.48</v>
      </c>
      <c r="Y10" s="118">
        <v>64606.5</v>
      </c>
      <c r="AA10" s="118">
        <v>1887</v>
      </c>
      <c r="AB10" s="118">
        <v>26044.42</v>
      </c>
      <c r="AC10" s="118">
        <v>64740.3</v>
      </c>
      <c r="AE10" s="96">
        <f t="shared" si="1"/>
        <v>5018.1100000000006</v>
      </c>
      <c r="AF10" s="104">
        <f t="shared" si="2"/>
        <v>9435.94</v>
      </c>
      <c r="AG10" s="25">
        <f t="shared" si="5"/>
        <v>-4417.83</v>
      </c>
      <c r="AH10" s="26">
        <f t="shared" si="3"/>
        <v>88084.68</v>
      </c>
      <c r="AI10" s="18">
        <f t="shared" si="4"/>
        <v>157278.22</v>
      </c>
      <c r="AJ10" s="31">
        <f t="shared" si="6"/>
        <v>-69193.540000000008</v>
      </c>
    </row>
    <row r="11" spans="1:36" x14ac:dyDescent="0.2">
      <c r="E11" s="283" t="s">
        <v>1826</v>
      </c>
      <c r="F11" s="117">
        <v>5485.37</v>
      </c>
      <c r="H11" s="117">
        <v>0</v>
      </c>
      <c r="I11" s="117">
        <v>46.41</v>
      </c>
      <c r="J11" s="283">
        <v>1121275.93</v>
      </c>
      <c r="K11" s="283">
        <v>75104.09</v>
      </c>
      <c r="L11" s="263">
        <v>2000</v>
      </c>
      <c r="R11" s="283">
        <v>958036.12</v>
      </c>
      <c r="S11" s="283">
        <v>99610.62</v>
      </c>
      <c r="W11" s="96">
        <v>178405.5</v>
      </c>
      <c r="X11" s="96">
        <v>380690.29</v>
      </c>
      <c r="Y11" s="118">
        <v>180805.5</v>
      </c>
      <c r="AA11" s="118">
        <v>1368</v>
      </c>
      <c r="AB11" s="118">
        <v>26265.51</v>
      </c>
      <c r="AC11" s="118">
        <v>208391.72</v>
      </c>
      <c r="AE11" s="96">
        <f t="shared" si="1"/>
        <v>5531.78</v>
      </c>
      <c r="AF11" s="104">
        <f t="shared" si="2"/>
        <v>2000</v>
      </c>
      <c r="AG11" s="25">
        <f t="shared" si="5"/>
        <v>3531.7799999999997</v>
      </c>
      <c r="AH11" s="26">
        <f t="shared" si="3"/>
        <v>559095.79</v>
      </c>
      <c r="AI11" s="18">
        <f t="shared" si="4"/>
        <v>416830.73</v>
      </c>
      <c r="AJ11" s="31">
        <f t="shared" si="6"/>
        <v>142265.06000000006</v>
      </c>
    </row>
    <row r="12" spans="1:36" x14ac:dyDescent="0.2">
      <c r="A12" s="1" t="s">
        <v>423</v>
      </c>
      <c r="B12" s="1" t="s">
        <v>425</v>
      </c>
      <c r="C12" s="87">
        <v>4017</v>
      </c>
      <c r="D12" s="87" t="s">
        <v>1027</v>
      </c>
      <c r="E12" s="283" t="s">
        <v>1827</v>
      </c>
      <c r="F12" s="117">
        <v>521649.36</v>
      </c>
      <c r="G12" s="117">
        <v>0</v>
      </c>
      <c r="H12" s="117">
        <v>43703.45</v>
      </c>
      <c r="J12" s="283">
        <v>1313134.72</v>
      </c>
      <c r="K12" s="283">
        <v>376273.85</v>
      </c>
      <c r="L12" s="263">
        <v>0</v>
      </c>
      <c r="M12" s="263">
        <v>10440</v>
      </c>
      <c r="R12" s="283">
        <v>141440.57999999999</v>
      </c>
      <c r="S12" s="283">
        <v>685585.33</v>
      </c>
      <c r="T12" s="96">
        <v>234720.71</v>
      </c>
      <c r="U12" s="96">
        <v>234864</v>
      </c>
      <c r="W12" s="96">
        <v>1266167.5</v>
      </c>
      <c r="X12" s="96">
        <v>45700</v>
      </c>
      <c r="Y12" s="118">
        <v>1361317.9</v>
      </c>
      <c r="AB12" s="118">
        <v>149926.21</v>
      </c>
      <c r="AC12" s="118">
        <v>157848.21</v>
      </c>
      <c r="AE12" s="96">
        <f t="shared" si="1"/>
        <v>565352.80999999994</v>
      </c>
      <c r="AF12" s="104">
        <f t="shared" si="2"/>
        <v>10440</v>
      </c>
      <c r="AG12" s="25">
        <f t="shared" si="5"/>
        <v>554912.80999999994</v>
      </c>
      <c r="AH12" s="26">
        <f t="shared" si="3"/>
        <v>1781452.21</v>
      </c>
      <c r="AI12" s="18">
        <f t="shared" si="4"/>
        <v>1669092.3199999998</v>
      </c>
      <c r="AJ12" s="31">
        <f t="shared" si="6"/>
        <v>112359.89000000013</v>
      </c>
    </row>
    <row r="13" spans="1:36" x14ac:dyDescent="0.2">
      <c r="A13" s="1" t="s">
        <v>423</v>
      </c>
      <c r="B13" s="1" t="s">
        <v>425</v>
      </c>
      <c r="C13" s="87">
        <v>4254</v>
      </c>
      <c r="D13" s="87" t="s">
        <v>1028</v>
      </c>
      <c r="E13" s="283" t="s">
        <v>1828</v>
      </c>
      <c r="F13" s="117">
        <v>296265.45</v>
      </c>
      <c r="G13" s="117">
        <v>26739.26</v>
      </c>
      <c r="H13" s="117">
        <v>200900.55</v>
      </c>
      <c r="J13" s="283">
        <v>397547.48</v>
      </c>
      <c r="K13" s="283">
        <v>222097.54</v>
      </c>
      <c r="L13" s="263">
        <v>14200</v>
      </c>
      <c r="M13" s="263">
        <v>7000</v>
      </c>
      <c r="R13" s="283">
        <v>-26281.64</v>
      </c>
      <c r="S13" s="283">
        <v>1517319.83</v>
      </c>
      <c r="T13" s="96">
        <v>545309.36</v>
      </c>
      <c r="W13" s="96">
        <v>963911.62</v>
      </c>
      <c r="X13" s="96">
        <v>49600</v>
      </c>
      <c r="Y13" s="118">
        <v>1013511.62</v>
      </c>
      <c r="AB13" s="118">
        <v>277171.59999999998</v>
      </c>
      <c r="AC13" s="118">
        <v>99470.34</v>
      </c>
      <c r="AE13" s="96">
        <f t="shared" si="1"/>
        <v>523905.26</v>
      </c>
      <c r="AF13" s="104">
        <f t="shared" si="2"/>
        <v>21200</v>
      </c>
      <c r="AG13" s="25">
        <f t="shared" si="5"/>
        <v>502705.26</v>
      </c>
      <c r="AH13" s="26">
        <f t="shared" si="3"/>
        <v>1558820.98</v>
      </c>
      <c r="AI13" s="18">
        <f t="shared" si="4"/>
        <v>1390153.56</v>
      </c>
      <c r="AJ13" s="31">
        <f t="shared" si="6"/>
        <v>168667.41999999993</v>
      </c>
    </row>
    <row r="14" spans="1:36" x14ac:dyDescent="0.2">
      <c r="A14" s="1" t="s">
        <v>423</v>
      </c>
      <c r="B14" s="1" t="s">
        <v>425</v>
      </c>
      <c r="C14" s="87">
        <v>2828</v>
      </c>
      <c r="D14" s="87" t="s">
        <v>1029</v>
      </c>
      <c r="E14" s="283" t="s">
        <v>1829</v>
      </c>
      <c r="F14" s="117">
        <v>38.61</v>
      </c>
      <c r="G14" s="117">
        <v>286645.15999999997</v>
      </c>
      <c r="H14" s="117">
        <v>20894.919999999998</v>
      </c>
      <c r="J14" s="283">
        <v>1028942.82</v>
      </c>
      <c r="K14" s="283">
        <v>325911.33</v>
      </c>
      <c r="L14" s="263">
        <v>26000</v>
      </c>
      <c r="M14" s="263">
        <v>27480</v>
      </c>
      <c r="R14" s="283">
        <v>18900</v>
      </c>
      <c r="S14" s="283">
        <v>1326846.8</v>
      </c>
      <c r="T14" s="96">
        <v>305484.88</v>
      </c>
      <c r="U14" s="96">
        <v>40000</v>
      </c>
      <c r="W14" s="96">
        <v>558227.5</v>
      </c>
      <c r="X14" s="96">
        <v>12400</v>
      </c>
      <c r="Y14" s="118">
        <v>650187.5</v>
      </c>
      <c r="AB14" s="118">
        <v>248823.56</v>
      </c>
      <c r="AC14" s="118">
        <v>138508.48000000001</v>
      </c>
      <c r="AE14" s="96">
        <f t="shared" si="1"/>
        <v>307578.68999999994</v>
      </c>
      <c r="AF14" s="104">
        <f t="shared" si="2"/>
        <v>53480</v>
      </c>
      <c r="AG14" s="25">
        <f t="shared" si="5"/>
        <v>254098.68999999994</v>
      </c>
      <c r="AH14" s="26">
        <f t="shared" si="3"/>
        <v>916112.38</v>
      </c>
      <c r="AI14" s="18">
        <f t="shared" si="4"/>
        <v>1037519.54</v>
      </c>
      <c r="AJ14" s="31">
        <f t="shared" si="6"/>
        <v>-121407.16000000003</v>
      </c>
    </row>
    <row r="15" spans="1:36" x14ac:dyDescent="0.2">
      <c r="A15" s="1" t="s">
        <v>423</v>
      </c>
      <c r="B15" s="1" t="s">
        <v>425</v>
      </c>
      <c r="C15" s="87">
        <v>4184</v>
      </c>
      <c r="D15" s="87" t="s">
        <v>1030</v>
      </c>
      <c r="E15" s="283" t="s">
        <v>1830</v>
      </c>
      <c r="F15" s="117">
        <v>177215.04</v>
      </c>
      <c r="G15" s="117">
        <v>33136.06</v>
      </c>
      <c r="H15" s="117">
        <v>82755.67</v>
      </c>
      <c r="J15" s="283">
        <v>105961.3</v>
      </c>
      <c r="K15" s="283">
        <v>288402.40000000002</v>
      </c>
      <c r="L15" s="263">
        <v>0</v>
      </c>
      <c r="M15" s="263">
        <v>10708</v>
      </c>
      <c r="R15" s="283">
        <v>136585.21</v>
      </c>
      <c r="S15" s="283">
        <v>1336486.2</v>
      </c>
      <c r="T15" s="96">
        <v>382975.34</v>
      </c>
      <c r="W15" s="96">
        <v>1227778</v>
      </c>
      <c r="X15" s="96">
        <v>38700</v>
      </c>
      <c r="Y15" s="118">
        <v>1310782.2</v>
      </c>
      <c r="AB15" s="118">
        <v>281983.15000000002</v>
      </c>
      <c r="AC15" s="118">
        <v>109028.36</v>
      </c>
      <c r="AE15" s="96">
        <f t="shared" si="1"/>
        <v>293106.77</v>
      </c>
      <c r="AF15" s="104">
        <f t="shared" si="2"/>
        <v>10708</v>
      </c>
      <c r="AG15" s="25">
        <f t="shared" si="5"/>
        <v>282398.77</v>
      </c>
      <c r="AH15" s="26">
        <f t="shared" si="3"/>
        <v>1649453.34</v>
      </c>
      <c r="AI15" s="18">
        <f t="shared" si="4"/>
        <v>1701793.7100000002</v>
      </c>
      <c r="AJ15" s="31">
        <f t="shared" si="6"/>
        <v>-52340.370000000112</v>
      </c>
    </row>
    <row r="16" spans="1:36" x14ac:dyDescent="0.2">
      <c r="A16" s="1" t="s">
        <v>423</v>
      </c>
      <c r="B16" s="1" t="s">
        <v>425</v>
      </c>
      <c r="C16" s="87">
        <v>7069</v>
      </c>
      <c r="D16" s="87" t="s">
        <v>1031</v>
      </c>
      <c r="E16" s="283" t="s">
        <v>1831</v>
      </c>
      <c r="F16" s="117">
        <v>494778.56</v>
      </c>
      <c r="G16" s="117">
        <v>48273.599999999999</v>
      </c>
      <c r="H16" s="117">
        <v>122404.67</v>
      </c>
      <c r="J16" s="283">
        <v>1095649.42</v>
      </c>
      <c r="K16" s="283">
        <v>474301.71</v>
      </c>
      <c r="L16" s="263">
        <v>27000</v>
      </c>
      <c r="M16" s="263">
        <v>7000</v>
      </c>
      <c r="R16" s="283">
        <v>258182.7</v>
      </c>
      <c r="S16" s="283">
        <v>2146839.4900000002</v>
      </c>
      <c r="T16" s="96">
        <v>574710.9</v>
      </c>
      <c r="U16" s="96">
        <v>215380</v>
      </c>
      <c r="W16" s="96">
        <v>1200177.5</v>
      </c>
      <c r="Y16" s="118">
        <v>1508584.61</v>
      </c>
      <c r="AB16" s="118">
        <v>233844.56</v>
      </c>
      <c r="AC16" s="118">
        <v>178695.04000000001</v>
      </c>
      <c r="AE16" s="96">
        <f t="shared" si="1"/>
        <v>665456.83000000007</v>
      </c>
      <c r="AF16" s="104">
        <f t="shared" si="2"/>
        <v>34000</v>
      </c>
      <c r="AG16" s="25">
        <f t="shared" si="5"/>
        <v>631456.83000000007</v>
      </c>
      <c r="AH16" s="26">
        <f t="shared" si="3"/>
        <v>1990268.4</v>
      </c>
      <c r="AI16" s="18">
        <f t="shared" si="4"/>
        <v>1921124.2100000002</v>
      </c>
      <c r="AJ16" s="31">
        <f t="shared" si="6"/>
        <v>69144.189999999711</v>
      </c>
    </row>
    <row r="17" spans="1:36" x14ac:dyDescent="0.2">
      <c r="A17" s="1" t="s">
        <v>423</v>
      </c>
      <c r="B17" s="1" t="s">
        <v>425</v>
      </c>
      <c r="C17" s="87">
        <v>6198</v>
      </c>
      <c r="D17" s="87" t="s">
        <v>1032</v>
      </c>
      <c r="E17" s="283" t="s">
        <v>1832</v>
      </c>
      <c r="F17" s="117">
        <v>641127.22</v>
      </c>
      <c r="G17" s="117">
        <v>0</v>
      </c>
      <c r="H17" s="117">
        <v>113911.83</v>
      </c>
      <c r="J17" s="283">
        <v>188382.65</v>
      </c>
      <c r="K17" s="283">
        <v>275043.83</v>
      </c>
      <c r="L17" s="263">
        <v>8500</v>
      </c>
      <c r="S17" s="283">
        <v>1602780.76</v>
      </c>
      <c r="T17" s="96">
        <v>813065.64</v>
      </c>
      <c r="W17" s="96">
        <v>833985.5</v>
      </c>
      <c r="X17" s="96">
        <v>56000</v>
      </c>
      <c r="Y17" s="118">
        <v>1192435.5</v>
      </c>
      <c r="AB17" s="118">
        <v>233485.16</v>
      </c>
      <c r="AC17" s="118">
        <v>90716.64</v>
      </c>
      <c r="AE17" s="96">
        <f t="shared" si="1"/>
        <v>755039.04999999993</v>
      </c>
      <c r="AF17" s="104">
        <f t="shared" si="2"/>
        <v>8500</v>
      </c>
      <c r="AG17" s="25">
        <f t="shared" si="5"/>
        <v>746539.04999999993</v>
      </c>
      <c r="AH17" s="26">
        <f t="shared" si="3"/>
        <v>1703051.1400000001</v>
      </c>
      <c r="AI17" s="18">
        <f t="shared" si="4"/>
        <v>1516637.2999999998</v>
      </c>
      <c r="AJ17" s="31">
        <f t="shared" si="6"/>
        <v>186413.84000000032</v>
      </c>
    </row>
    <row r="18" spans="1:36" x14ac:dyDescent="0.2">
      <c r="A18" s="1" t="s">
        <v>423</v>
      </c>
      <c r="B18" s="1" t="s">
        <v>425</v>
      </c>
      <c r="C18" s="87">
        <v>2120</v>
      </c>
      <c r="D18" s="87" t="s">
        <v>1033</v>
      </c>
      <c r="E18" s="283" t="s">
        <v>1833</v>
      </c>
      <c r="F18" s="117">
        <v>357046.85</v>
      </c>
      <c r="G18" s="117">
        <v>0</v>
      </c>
      <c r="H18" s="117">
        <v>23713.24</v>
      </c>
      <c r="J18" s="283">
        <v>498190.63</v>
      </c>
      <c r="K18" s="283">
        <v>2590475.85</v>
      </c>
      <c r="L18" s="263">
        <v>0</v>
      </c>
      <c r="M18" s="263">
        <v>8066.72</v>
      </c>
      <c r="R18" s="283">
        <v>62671.06</v>
      </c>
      <c r="S18" s="283">
        <v>2036704.82</v>
      </c>
      <c r="T18" s="96">
        <v>317866.59999999998</v>
      </c>
      <c r="W18" s="96">
        <v>862145</v>
      </c>
      <c r="X18" s="96">
        <v>21700</v>
      </c>
      <c r="Y18" s="118">
        <v>907845</v>
      </c>
      <c r="AB18" s="118">
        <v>231101.96</v>
      </c>
      <c r="AC18" s="118">
        <v>362317.92</v>
      </c>
      <c r="AE18" s="96">
        <f t="shared" si="1"/>
        <v>380760.08999999997</v>
      </c>
      <c r="AF18" s="104">
        <f t="shared" si="2"/>
        <v>8066.72</v>
      </c>
      <c r="AG18" s="25">
        <f t="shared" si="5"/>
        <v>372693.37</v>
      </c>
      <c r="AH18" s="26">
        <f t="shared" si="3"/>
        <v>1201711.6000000001</v>
      </c>
      <c r="AI18" s="18">
        <f t="shared" si="4"/>
        <v>1501264.88</v>
      </c>
      <c r="AJ18" s="31">
        <f t="shared" si="6"/>
        <v>-299553.2799999998</v>
      </c>
    </row>
    <row r="19" spans="1:36" x14ac:dyDescent="0.2">
      <c r="A19" s="1" t="s">
        <v>423</v>
      </c>
      <c r="B19" s="1" t="s">
        <v>425</v>
      </c>
      <c r="C19" s="87">
        <v>808</v>
      </c>
      <c r="D19" s="87" t="s">
        <v>1034</v>
      </c>
      <c r="E19" s="283" t="s">
        <v>1834</v>
      </c>
      <c r="F19" s="117">
        <v>147552.79</v>
      </c>
      <c r="G19" s="117">
        <v>5380.85</v>
      </c>
      <c r="H19" s="117">
        <v>83916.19</v>
      </c>
      <c r="J19" s="283">
        <v>1214579.01</v>
      </c>
      <c r="K19" s="283">
        <v>689169.16</v>
      </c>
      <c r="L19" s="263">
        <v>0</v>
      </c>
      <c r="M19" s="263">
        <v>0</v>
      </c>
      <c r="R19" s="283">
        <v>32559.22</v>
      </c>
      <c r="S19" s="283">
        <v>118427.08</v>
      </c>
      <c r="T19" s="96">
        <v>278009.01</v>
      </c>
      <c r="W19" s="96">
        <v>448230</v>
      </c>
      <c r="Y19" s="118">
        <v>448230</v>
      </c>
      <c r="AB19" s="118">
        <v>170469.14</v>
      </c>
      <c r="AC19" s="118">
        <v>184870</v>
      </c>
      <c r="AE19" s="96">
        <f t="shared" si="1"/>
        <v>236849.83000000002</v>
      </c>
      <c r="AF19" s="104">
        <f t="shared" si="2"/>
        <v>0</v>
      </c>
      <c r="AG19" s="25">
        <f t="shared" si="5"/>
        <v>236849.83000000002</v>
      </c>
      <c r="AH19" s="26">
        <f t="shared" si="3"/>
        <v>726239.01</v>
      </c>
      <c r="AI19" s="18">
        <f t="shared" si="4"/>
        <v>803569.14</v>
      </c>
      <c r="AJ19" s="31">
        <f t="shared" si="6"/>
        <v>-77330.13</v>
      </c>
    </row>
    <row r="20" spans="1:36" x14ac:dyDescent="0.2">
      <c r="A20" s="1" t="s">
        <v>423</v>
      </c>
      <c r="B20" s="1" t="s">
        <v>425</v>
      </c>
      <c r="C20" s="87">
        <v>5257</v>
      </c>
      <c r="D20" s="87" t="s">
        <v>1035</v>
      </c>
      <c r="E20" s="283" t="s">
        <v>1835</v>
      </c>
      <c r="F20" s="117">
        <v>333361.67</v>
      </c>
      <c r="G20" s="117">
        <v>177914.2</v>
      </c>
      <c r="H20" s="117">
        <v>53537.48</v>
      </c>
      <c r="J20" s="283">
        <v>172087.54</v>
      </c>
      <c r="K20" s="283">
        <v>280456.01</v>
      </c>
      <c r="L20" s="263">
        <v>0</v>
      </c>
      <c r="M20" s="263">
        <v>7800</v>
      </c>
      <c r="R20" s="283">
        <v>410875.35</v>
      </c>
      <c r="S20" s="283">
        <v>1863971.92</v>
      </c>
      <c r="T20" s="96">
        <v>414835.66</v>
      </c>
      <c r="W20" s="96">
        <v>499240</v>
      </c>
      <c r="X20" s="96">
        <v>39600</v>
      </c>
      <c r="Y20" s="118">
        <v>819205.2</v>
      </c>
      <c r="AB20" s="118">
        <v>201293.23</v>
      </c>
      <c r="AC20" s="118">
        <v>101228.32</v>
      </c>
      <c r="AE20" s="96">
        <f t="shared" si="1"/>
        <v>564813.35</v>
      </c>
      <c r="AF20" s="104">
        <f t="shared" si="2"/>
        <v>7800</v>
      </c>
      <c r="AG20" s="25">
        <f t="shared" si="5"/>
        <v>557013.35</v>
      </c>
      <c r="AH20" s="26">
        <f t="shared" si="3"/>
        <v>953675.65999999992</v>
      </c>
      <c r="AI20" s="18">
        <f t="shared" si="4"/>
        <v>1121726.75</v>
      </c>
      <c r="AJ20" s="31">
        <f t="shared" si="6"/>
        <v>-168051.09000000008</v>
      </c>
    </row>
    <row r="21" spans="1:36" x14ac:dyDescent="0.2">
      <c r="A21" s="1" t="s">
        <v>423</v>
      </c>
      <c r="B21" s="1" t="s">
        <v>425</v>
      </c>
      <c r="C21" s="87">
        <v>5547</v>
      </c>
      <c r="D21" s="87" t="s">
        <v>1036</v>
      </c>
      <c r="E21" s="283" t="s">
        <v>1836</v>
      </c>
      <c r="F21" s="117">
        <v>421537.07</v>
      </c>
      <c r="G21" s="117">
        <v>28671.200000000001</v>
      </c>
      <c r="H21" s="117">
        <v>156968.32000000001</v>
      </c>
      <c r="J21" s="283">
        <v>778539.26</v>
      </c>
      <c r="K21" s="283">
        <v>2162278.23</v>
      </c>
      <c r="L21" s="263">
        <v>0</v>
      </c>
      <c r="M21" s="263">
        <v>7000</v>
      </c>
      <c r="O21" s="263">
        <v>0</v>
      </c>
      <c r="R21" s="283">
        <v>505432.48</v>
      </c>
      <c r="S21" s="283">
        <v>2519990.75</v>
      </c>
      <c r="T21" s="96">
        <v>444366.52</v>
      </c>
      <c r="W21" s="96">
        <v>884397</v>
      </c>
      <c r="X21" s="96">
        <v>45100</v>
      </c>
      <c r="Y21" s="118">
        <v>1170563</v>
      </c>
      <c r="AB21" s="118">
        <v>350468.09</v>
      </c>
      <c r="AC21" s="118">
        <v>335830.44</v>
      </c>
      <c r="AE21" s="96">
        <f t="shared" si="1"/>
        <v>607176.59000000008</v>
      </c>
      <c r="AF21" s="104">
        <f t="shared" si="2"/>
        <v>7000</v>
      </c>
      <c r="AG21" s="25">
        <f t="shared" si="5"/>
        <v>600176.59000000008</v>
      </c>
      <c r="AH21" s="26">
        <f t="shared" si="3"/>
        <v>1373863.52</v>
      </c>
      <c r="AI21" s="18">
        <f t="shared" si="4"/>
        <v>1856861.53</v>
      </c>
      <c r="AJ21" s="31">
        <f t="shared" si="6"/>
        <v>-482998.01</v>
      </c>
    </row>
    <row r="22" spans="1:36" x14ac:dyDescent="0.2">
      <c r="A22" s="1" t="s">
        <v>423</v>
      </c>
      <c r="B22" s="1" t="s">
        <v>425</v>
      </c>
      <c r="C22" s="87">
        <v>4817</v>
      </c>
      <c r="D22" s="87" t="s">
        <v>1037</v>
      </c>
      <c r="E22" s="283" t="s">
        <v>1837</v>
      </c>
      <c r="F22" s="117">
        <v>1019954.38</v>
      </c>
      <c r="G22" s="117">
        <v>73480.28</v>
      </c>
      <c r="H22" s="117">
        <v>8000</v>
      </c>
      <c r="J22" s="283">
        <v>758312.6</v>
      </c>
      <c r="K22" s="283">
        <v>624549.1</v>
      </c>
      <c r="L22" s="263">
        <v>0</v>
      </c>
      <c r="S22" s="283">
        <v>4994895.4800000004</v>
      </c>
      <c r="T22" s="96">
        <v>612284.94999999995</v>
      </c>
      <c r="U22" s="96">
        <v>252710</v>
      </c>
      <c r="W22" s="96">
        <v>1055015</v>
      </c>
      <c r="X22" s="96">
        <v>14840</v>
      </c>
      <c r="Y22" s="118">
        <v>1083855</v>
      </c>
      <c r="AB22" s="118">
        <v>365369.34</v>
      </c>
      <c r="AC22" s="118">
        <v>230007.17</v>
      </c>
      <c r="AE22" s="96">
        <f t="shared" si="1"/>
        <v>1101434.6599999999</v>
      </c>
      <c r="AF22" s="104">
        <f t="shared" si="2"/>
        <v>0</v>
      </c>
      <c r="AG22" s="25">
        <f t="shared" si="5"/>
        <v>1101434.6599999999</v>
      </c>
      <c r="AH22" s="26">
        <f t="shared" si="3"/>
        <v>1934849.95</v>
      </c>
      <c r="AI22" s="18">
        <f t="shared" si="4"/>
        <v>1679231.51</v>
      </c>
      <c r="AJ22" s="31">
        <f t="shared" si="6"/>
        <v>255618.43999999994</v>
      </c>
    </row>
    <row r="23" spans="1:36" x14ac:dyDescent="0.2">
      <c r="A23" s="1" t="s">
        <v>423</v>
      </c>
      <c r="B23" s="1" t="s">
        <v>425</v>
      </c>
      <c r="C23" s="87">
        <v>4661</v>
      </c>
      <c r="D23" s="87" t="s">
        <v>1038</v>
      </c>
      <c r="E23" s="283" t="s">
        <v>1838</v>
      </c>
      <c r="F23" s="117">
        <v>187772.74</v>
      </c>
      <c r="G23" s="117">
        <v>186644.75</v>
      </c>
      <c r="H23" s="117">
        <v>97764.9</v>
      </c>
      <c r="J23" s="283">
        <v>328208.2</v>
      </c>
      <c r="K23" s="283">
        <v>378504.67</v>
      </c>
      <c r="L23" s="263">
        <v>22370</v>
      </c>
      <c r="M23" s="263">
        <v>6440</v>
      </c>
      <c r="O23" s="263">
        <v>6.9</v>
      </c>
      <c r="R23" s="283">
        <v>93685.97</v>
      </c>
      <c r="S23" s="283">
        <v>1550129.81</v>
      </c>
      <c r="T23" s="96">
        <v>402931.93</v>
      </c>
      <c r="W23" s="96">
        <v>1140651.7</v>
      </c>
      <c r="X23" s="96">
        <v>45600</v>
      </c>
      <c r="Y23" s="118">
        <v>1240126.7</v>
      </c>
      <c r="AB23" s="118">
        <v>233343.46</v>
      </c>
      <c r="AC23" s="118">
        <v>131530.6</v>
      </c>
      <c r="AE23" s="96">
        <f t="shared" si="1"/>
        <v>472182.39</v>
      </c>
      <c r="AF23" s="104">
        <f t="shared" si="2"/>
        <v>28816.9</v>
      </c>
      <c r="AG23" s="25">
        <f t="shared" si="5"/>
        <v>443365.49</v>
      </c>
      <c r="AH23" s="26">
        <f t="shared" si="3"/>
        <v>1589183.63</v>
      </c>
      <c r="AI23" s="18">
        <f t="shared" si="4"/>
        <v>1605000.76</v>
      </c>
      <c r="AJ23" s="31">
        <f t="shared" si="6"/>
        <v>-15817.130000000121</v>
      </c>
    </row>
    <row r="24" spans="1:36" x14ac:dyDescent="0.2">
      <c r="A24" s="1" t="s">
        <v>423</v>
      </c>
      <c r="B24" s="1" t="s">
        <v>425</v>
      </c>
      <c r="C24" s="87">
        <v>7585</v>
      </c>
      <c r="D24" s="87" t="s">
        <v>1039</v>
      </c>
      <c r="E24" s="283" t="s">
        <v>1839</v>
      </c>
      <c r="F24" s="117">
        <v>2299213.14</v>
      </c>
      <c r="G24" s="117">
        <v>17259.400000000001</v>
      </c>
      <c r="H24" s="117">
        <v>19599.75</v>
      </c>
      <c r="J24" s="283">
        <v>148146.72</v>
      </c>
      <c r="K24" s="283">
        <v>756939.82</v>
      </c>
      <c r="L24" s="263">
        <v>0</v>
      </c>
      <c r="M24" s="263">
        <v>16300</v>
      </c>
      <c r="R24" s="283">
        <v>260064.49</v>
      </c>
      <c r="S24" s="283">
        <v>2878887.21</v>
      </c>
      <c r="T24" s="96">
        <v>628164.34</v>
      </c>
      <c r="W24" s="96">
        <v>1519605</v>
      </c>
      <c r="X24" s="96">
        <v>149400</v>
      </c>
      <c r="Y24" s="118">
        <v>1737755</v>
      </c>
      <c r="AB24" s="118">
        <v>434327.78</v>
      </c>
      <c r="AC24" s="118">
        <v>200811.89</v>
      </c>
      <c r="AE24" s="96">
        <f t="shared" si="1"/>
        <v>2336072.29</v>
      </c>
      <c r="AF24" s="104">
        <f t="shared" si="2"/>
        <v>16300</v>
      </c>
      <c r="AG24" s="25">
        <f t="shared" si="5"/>
        <v>2319772.29</v>
      </c>
      <c r="AH24" s="26">
        <f t="shared" si="3"/>
        <v>2297169.34</v>
      </c>
      <c r="AI24" s="18">
        <f t="shared" si="4"/>
        <v>2372894.6700000004</v>
      </c>
      <c r="AJ24" s="31">
        <f t="shared" si="6"/>
        <v>-75725.33000000054</v>
      </c>
    </row>
    <row r="25" spans="1:36" x14ac:dyDescent="0.2">
      <c r="A25" s="1" t="s">
        <v>423</v>
      </c>
      <c r="B25" s="1" t="s">
        <v>425</v>
      </c>
      <c r="C25" s="87">
        <v>6519</v>
      </c>
      <c r="D25" s="87" t="s">
        <v>1040</v>
      </c>
      <c r="E25" s="283" t="s">
        <v>1840</v>
      </c>
      <c r="F25" s="117">
        <v>334547.45</v>
      </c>
      <c r="G25" s="117">
        <v>324274.55</v>
      </c>
      <c r="H25" s="117">
        <v>24720.89</v>
      </c>
      <c r="J25" s="283">
        <v>506065.31</v>
      </c>
      <c r="K25" s="283">
        <v>494975.95</v>
      </c>
      <c r="L25" s="263">
        <v>0</v>
      </c>
      <c r="O25" s="263">
        <v>0</v>
      </c>
      <c r="R25" s="283">
        <v>81916.800000000003</v>
      </c>
      <c r="S25" s="283">
        <v>2079998.65</v>
      </c>
      <c r="T25" s="96">
        <v>540691.27</v>
      </c>
      <c r="W25" s="96">
        <v>1051435</v>
      </c>
      <c r="X25" s="96">
        <v>61400</v>
      </c>
      <c r="Y25" s="118">
        <v>1170135</v>
      </c>
      <c r="AB25" s="118">
        <v>218721.15</v>
      </c>
      <c r="AC25" s="118">
        <v>151165.68</v>
      </c>
      <c r="AE25" s="96">
        <f t="shared" si="1"/>
        <v>683542.89</v>
      </c>
      <c r="AF25" s="104">
        <f t="shared" si="2"/>
        <v>0</v>
      </c>
      <c r="AG25" s="25">
        <f t="shared" si="5"/>
        <v>683542.89</v>
      </c>
      <c r="AH25" s="26">
        <f t="shared" si="3"/>
        <v>1653526.27</v>
      </c>
      <c r="AI25" s="18">
        <f t="shared" si="4"/>
        <v>1540021.8299999998</v>
      </c>
      <c r="AJ25" s="31">
        <f t="shared" si="6"/>
        <v>113504.44000000018</v>
      </c>
    </row>
    <row r="26" spans="1:36" x14ac:dyDescent="0.2">
      <c r="A26" s="1" t="s">
        <v>423</v>
      </c>
      <c r="B26" s="1" t="s">
        <v>425</v>
      </c>
      <c r="C26" s="87">
        <v>4531</v>
      </c>
      <c r="D26" s="87" t="s">
        <v>1041</v>
      </c>
      <c r="E26" s="283" t="s">
        <v>1841</v>
      </c>
      <c r="F26" s="117">
        <v>498893.52</v>
      </c>
      <c r="G26" s="117">
        <v>55150.58</v>
      </c>
      <c r="H26" s="117">
        <v>26693.4</v>
      </c>
      <c r="J26" s="283">
        <v>1223103.8799999999</v>
      </c>
      <c r="K26" s="283">
        <v>138636.26</v>
      </c>
      <c r="M26" s="263">
        <v>9525</v>
      </c>
      <c r="R26" s="283">
        <v>126601.39</v>
      </c>
      <c r="S26" s="283">
        <v>413083.29</v>
      </c>
      <c r="T26" s="96">
        <v>329200.95</v>
      </c>
      <c r="W26" s="96">
        <v>848592.5</v>
      </c>
      <c r="X26" s="96">
        <v>68700</v>
      </c>
      <c r="Y26" s="118">
        <v>1025037.5</v>
      </c>
      <c r="AB26" s="118">
        <v>215336.59</v>
      </c>
      <c r="AC26" s="118">
        <v>151208.95999999999</v>
      </c>
      <c r="AD26" s="118">
        <v>1080</v>
      </c>
      <c r="AE26" s="96">
        <f t="shared" si="1"/>
        <v>580737.5</v>
      </c>
      <c r="AF26" s="104">
        <f t="shared" si="2"/>
        <v>9525</v>
      </c>
      <c r="AG26" s="25">
        <f t="shared" si="5"/>
        <v>571212.5</v>
      </c>
      <c r="AH26" s="26">
        <f t="shared" si="3"/>
        <v>1246493.45</v>
      </c>
      <c r="AI26" s="18">
        <f t="shared" si="4"/>
        <v>1392663.05</v>
      </c>
      <c r="AJ26" s="31">
        <f t="shared" si="6"/>
        <v>-146169.60000000009</v>
      </c>
    </row>
    <row r="27" spans="1:36" x14ac:dyDescent="0.2">
      <c r="A27" s="1" t="s">
        <v>423</v>
      </c>
      <c r="B27" s="1" t="s">
        <v>425</v>
      </c>
      <c r="C27" s="87">
        <v>2937</v>
      </c>
      <c r="D27" s="87" t="s">
        <v>1042</v>
      </c>
      <c r="E27" s="283" t="s">
        <v>1842</v>
      </c>
      <c r="F27" s="117">
        <v>384691.18</v>
      </c>
      <c r="G27" s="117">
        <v>0</v>
      </c>
      <c r="H27" s="117">
        <v>13751.59</v>
      </c>
      <c r="J27" s="283">
        <v>735213.78</v>
      </c>
      <c r="K27" s="283">
        <v>345406.49</v>
      </c>
      <c r="L27" s="263">
        <v>0</v>
      </c>
      <c r="R27" s="283">
        <v>137775.51999999999</v>
      </c>
      <c r="S27" s="283">
        <v>2337378.21</v>
      </c>
      <c r="T27" s="96">
        <v>482619.15</v>
      </c>
      <c r="U27" s="96">
        <v>62000</v>
      </c>
      <c r="W27" s="96">
        <v>431765</v>
      </c>
      <c r="X27" s="96">
        <v>19100</v>
      </c>
      <c r="Y27" s="118">
        <v>525788.4</v>
      </c>
      <c r="AB27" s="118">
        <v>235251.79</v>
      </c>
      <c r="AC27" s="118">
        <v>155409.12</v>
      </c>
      <c r="AE27" s="96">
        <f t="shared" si="1"/>
        <v>398442.77</v>
      </c>
      <c r="AF27" s="104">
        <f t="shared" si="2"/>
        <v>0</v>
      </c>
      <c r="AG27" s="25">
        <f t="shared" si="5"/>
        <v>398442.77</v>
      </c>
      <c r="AH27" s="26">
        <f t="shared" si="3"/>
        <v>995484.15</v>
      </c>
      <c r="AI27" s="18">
        <f t="shared" si="4"/>
        <v>916449.31</v>
      </c>
      <c r="AJ27" s="31">
        <f t="shared" si="6"/>
        <v>79034.839999999967</v>
      </c>
    </row>
    <row r="28" spans="1:36" x14ac:dyDescent="0.2">
      <c r="A28" s="1" t="s">
        <v>423</v>
      </c>
      <c r="B28" s="1" t="s">
        <v>425</v>
      </c>
      <c r="C28" s="87">
        <v>2576</v>
      </c>
      <c r="D28" s="87" t="s">
        <v>1043</v>
      </c>
      <c r="E28" s="283" t="s">
        <v>1843</v>
      </c>
      <c r="F28" s="117">
        <v>265083.44</v>
      </c>
      <c r="G28" s="117">
        <v>0</v>
      </c>
      <c r="H28" s="117">
        <v>41207.089999999997</v>
      </c>
      <c r="J28" s="283">
        <v>474862.45</v>
      </c>
      <c r="K28" s="283">
        <v>280869.90000000002</v>
      </c>
      <c r="L28" s="263">
        <v>5000</v>
      </c>
      <c r="M28" s="263">
        <v>8000</v>
      </c>
      <c r="O28" s="263">
        <v>0</v>
      </c>
      <c r="R28" s="283">
        <v>221545.72</v>
      </c>
      <c r="S28" s="283">
        <v>2446216.73</v>
      </c>
      <c r="T28" s="96">
        <v>278482.2</v>
      </c>
      <c r="U28" s="96">
        <v>52100</v>
      </c>
      <c r="W28" s="96">
        <v>468538</v>
      </c>
      <c r="X28" s="96">
        <v>500</v>
      </c>
      <c r="Y28" s="118">
        <v>562638</v>
      </c>
      <c r="AB28" s="118">
        <v>181821.8</v>
      </c>
      <c r="AC28" s="118">
        <v>152066.16</v>
      </c>
      <c r="AD28" s="118">
        <v>100000</v>
      </c>
      <c r="AE28" s="96">
        <f t="shared" si="1"/>
        <v>306290.53000000003</v>
      </c>
      <c r="AF28" s="104">
        <f t="shared" si="2"/>
        <v>13000</v>
      </c>
      <c r="AG28" s="25">
        <f t="shared" si="5"/>
        <v>293290.53000000003</v>
      </c>
      <c r="AH28" s="26">
        <f t="shared" si="3"/>
        <v>799620.2</v>
      </c>
      <c r="AI28" s="18">
        <f t="shared" si="4"/>
        <v>996525.96000000008</v>
      </c>
      <c r="AJ28" s="31">
        <f t="shared" si="6"/>
        <v>-196905.76000000013</v>
      </c>
    </row>
    <row r="29" spans="1:36" x14ac:dyDescent="0.2">
      <c r="A29" s="1" t="s">
        <v>428</v>
      </c>
      <c r="B29" s="1" t="s">
        <v>429</v>
      </c>
      <c r="C29" s="87">
        <v>3880</v>
      </c>
      <c r="D29" s="87" t="s">
        <v>1044</v>
      </c>
      <c r="E29" s="283" t="s">
        <v>1844</v>
      </c>
      <c r="F29" s="117">
        <v>548135.22</v>
      </c>
      <c r="G29" s="117">
        <v>320819.55</v>
      </c>
      <c r="H29" s="117">
        <v>6587.17</v>
      </c>
      <c r="J29" s="283">
        <v>591696.61</v>
      </c>
      <c r="K29" s="283">
        <v>299764.21000000002</v>
      </c>
      <c r="S29" s="283">
        <v>1940194.37</v>
      </c>
      <c r="T29" s="96">
        <v>634923.14</v>
      </c>
      <c r="U29" s="96">
        <v>13500</v>
      </c>
      <c r="V29" s="96">
        <v>1023.5</v>
      </c>
      <c r="W29" s="96">
        <v>780708</v>
      </c>
      <c r="Y29" s="118">
        <v>838008</v>
      </c>
      <c r="AB29" s="118">
        <v>180540.54</v>
      </c>
      <c r="AC29" s="118">
        <v>108328.29</v>
      </c>
      <c r="AE29" s="96">
        <f t="shared" si="1"/>
        <v>875541.94000000006</v>
      </c>
      <c r="AF29" s="104">
        <f t="shared" si="2"/>
        <v>0</v>
      </c>
      <c r="AG29" s="25">
        <f t="shared" si="5"/>
        <v>875541.94000000006</v>
      </c>
      <c r="AH29" s="26">
        <f t="shared" si="3"/>
        <v>1430154.6400000001</v>
      </c>
      <c r="AI29" s="18">
        <f t="shared" si="4"/>
        <v>1126876.83</v>
      </c>
      <c r="AJ29" s="31">
        <f t="shared" si="6"/>
        <v>303277.81000000006</v>
      </c>
    </row>
    <row r="30" spans="1:36" x14ac:dyDescent="0.2">
      <c r="A30" s="1" t="s">
        <v>428</v>
      </c>
      <c r="B30" s="1" t="s">
        <v>429</v>
      </c>
      <c r="C30" s="87">
        <v>3169</v>
      </c>
      <c r="D30" s="87" t="s">
        <v>1045</v>
      </c>
      <c r="E30" s="283" t="s">
        <v>1845</v>
      </c>
      <c r="F30" s="117">
        <v>646873.14</v>
      </c>
      <c r="G30" s="117">
        <v>303681.69</v>
      </c>
      <c r="H30" s="117">
        <v>36523.5</v>
      </c>
      <c r="J30" s="283">
        <v>2524146.09</v>
      </c>
      <c r="K30" s="283">
        <v>257205.68</v>
      </c>
      <c r="S30" s="283">
        <v>225942.27</v>
      </c>
      <c r="T30" s="96">
        <v>926565.02</v>
      </c>
      <c r="V30" s="96">
        <v>2727.1</v>
      </c>
      <c r="W30" s="96">
        <v>326207</v>
      </c>
      <c r="Y30" s="118">
        <v>499515</v>
      </c>
      <c r="AB30" s="118">
        <v>224094.72</v>
      </c>
      <c r="AC30" s="118">
        <v>96996.96</v>
      </c>
      <c r="AE30" s="96">
        <f t="shared" si="1"/>
        <v>987078.33000000007</v>
      </c>
      <c r="AF30" s="104">
        <f t="shared" si="2"/>
        <v>0</v>
      </c>
      <c r="AG30" s="25">
        <f t="shared" si="5"/>
        <v>987078.33000000007</v>
      </c>
      <c r="AH30" s="26">
        <f t="shared" si="3"/>
        <v>1255499.1200000001</v>
      </c>
      <c r="AI30" s="18">
        <f t="shared" si="4"/>
        <v>820606.67999999993</v>
      </c>
      <c r="AJ30" s="31">
        <f t="shared" si="6"/>
        <v>434892.44000000018</v>
      </c>
    </row>
    <row r="31" spans="1:36" x14ac:dyDescent="0.2">
      <c r="A31" s="1" t="s">
        <v>428</v>
      </c>
      <c r="B31" s="1" t="s">
        <v>429</v>
      </c>
      <c r="C31" s="87">
        <v>7059</v>
      </c>
      <c r="D31" s="87" t="s">
        <v>1046</v>
      </c>
      <c r="E31" s="283" t="s">
        <v>1846</v>
      </c>
      <c r="F31" s="117">
        <v>1197356.07</v>
      </c>
      <c r="G31" s="117">
        <v>316246</v>
      </c>
      <c r="H31" s="117">
        <v>9008.16</v>
      </c>
      <c r="J31" s="283">
        <v>911929.71</v>
      </c>
      <c r="K31" s="283">
        <v>375816.98</v>
      </c>
      <c r="S31" s="283">
        <v>519805.36</v>
      </c>
      <c r="T31" s="96">
        <v>959429.31</v>
      </c>
      <c r="V31" s="96">
        <v>224.4</v>
      </c>
      <c r="W31" s="96">
        <v>483273</v>
      </c>
      <c r="Y31" s="118">
        <v>755758</v>
      </c>
      <c r="AB31" s="118">
        <v>347610.83</v>
      </c>
      <c r="AC31" s="118">
        <v>61695.6</v>
      </c>
      <c r="AE31" s="96">
        <f t="shared" si="1"/>
        <v>1522610.23</v>
      </c>
      <c r="AF31" s="104">
        <f t="shared" si="2"/>
        <v>0</v>
      </c>
      <c r="AG31" s="25">
        <f t="shared" si="5"/>
        <v>1522610.23</v>
      </c>
      <c r="AH31" s="26">
        <f t="shared" si="3"/>
        <v>1442926.71</v>
      </c>
      <c r="AI31" s="18">
        <f t="shared" si="4"/>
        <v>1165064.4300000002</v>
      </c>
      <c r="AJ31" s="31">
        <f t="shared" si="6"/>
        <v>277862.2799999998</v>
      </c>
    </row>
    <row r="32" spans="1:36" x14ac:dyDescent="0.2">
      <c r="A32" s="1" t="s">
        <v>428</v>
      </c>
      <c r="B32" s="1" t="s">
        <v>429</v>
      </c>
      <c r="C32" s="87">
        <v>4668</v>
      </c>
      <c r="D32" s="87" t="s">
        <v>1047</v>
      </c>
      <c r="E32" s="283" t="s">
        <v>1847</v>
      </c>
      <c r="F32" s="117">
        <v>1111004.75</v>
      </c>
      <c r="G32" s="117">
        <v>148005.45000000001</v>
      </c>
      <c r="H32" s="117">
        <v>22989.74</v>
      </c>
      <c r="J32" s="283">
        <v>2368230.4700000002</v>
      </c>
      <c r="K32" s="283">
        <v>1142033.71</v>
      </c>
      <c r="S32" s="283">
        <v>164243.42000000001</v>
      </c>
      <c r="T32" s="96">
        <v>633951.93000000005</v>
      </c>
      <c r="W32" s="96">
        <v>468632.5</v>
      </c>
      <c r="Y32" s="118">
        <v>569067.5</v>
      </c>
      <c r="AB32" s="118">
        <v>143698.29999999999</v>
      </c>
      <c r="AC32" s="118">
        <v>108142.5</v>
      </c>
      <c r="AE32" s="96">
        <f t="shared" si="1"/>
        <v>1281999.94</v>
      </c>
      <c r="AF32" s="104">
        <f t="shared" si="2"/>
        <v>0</v>
      </c>
      <c r="AG32" s="25">
        <f t="shared" si="5"/>
        <v>1281999.94</v>
      </c>
      <c r="AH32" s="26">
        <f t="shared" si="3"/>
        <v>1102584.4300000002</v>
      </c>
      <c r="AI32" s="18">
        <f t="shared" si="4"/>
        <v>820908.3</v>
      </c>
      <c r="AJ32" s="31">
        <f t="shared" si="6"/>
        <v>281676.13000000012</v>
      </c>
    </row>
    <row r="33" spans="1:36" x14ac:dyDescent="0.2">
      <c r="A33" s="1" t="s">
        <v>428</v>
      </c>
      <c r="B33" s="1" t="s">
        <v>429</v>
      </c>
      <c r="C33" s="87">
        <v>5951</v>
      </c>
      <c r="D33" s="87" t="s">
        <v>1048</v>
      </c>
      <c r="E33" s="283" t="s">
        <v>1848</v>
      </c>
      <c r="F33" s="117">
        <v>748897.67</v>
      </c>
      <c r="G33" s="117">
        <v>157985.5</v>
      </c>
      <c r="H33" s="117">
        <v>790.54</v>
      </c>
      <c r="J33" s="283">
        <v>568869.01</v>
      </c>
      <c r="K33" s="283">
        <v>389497.77</v>
      </c>
      <c r="S33" s="283">
        <v>3631737.05</v>
      </c>
      <c r="T33" s="96">
        <v>858655.05</v>
      </c>
      <c r="U33" s="96">
        <v>268655</v>
      </c>
      <c r="W33" s="96">
        <v>805612</v>
      </c>
      <c r="Y33" s="118">
        <v>1027772</v>
      </c>
      <c r="AB33" s="118">
        <v>260770.36</v>
      </c>
      <c r="AC33" s="118">
        <v>103547.89</v>
      </c>
      <c r="AE33" s="96">
        <f t="shared" si="1"/>
        <v>907673.71000000008</v>
      </c>
      <c r="AF33" s="104">
        <f t="shared" si="2"/>
        <v>0</v>
      </c>
      <c r="AG33" s="25">
        <f t="shared" si="5"/>
        <v>907673.71000000008</v>
      </c>
      <c r="AH33" s="26">
        <f t="shared" si="3"/>
        <v>1932922.05</v>
      </c>
      <c r="AI33" s="18">
        <f t="shared" si="4"/>
        <v>1392090.2499999998</v>
      </c>
      <c r="AJ33" s="31">
        <f t="shared" si="6"/>
        <v>540831.80000000028</v>
      </c>
    </row>
    <row r="34" spans="1:36" x14ac:dyDescent="0.2">
      <c r="A34" s="1" t="s">
        <v>428</v>
      </c>
      <c r="B34" s="1" t="s">
        <v>429</v>
      </c>
      <c r="C34" s="87">
        <v>4528</v>
      </c>
      <c r="D34" s="87" t="s">
        <v>1049</v>
      </c>
      <c r="E34" s="283" t="s">
        <v>1849</v>
      </c>
      <c r="F34" s="117">
        <v>583646.19999999995</v>
      </c>
      <c r="G34" s="117">
        <v>145918.79999999999</v>
      </c>
      <c r="H34" s="117">
        <v>77376.3</v>
      </c>
      <c r="J34" s="283">
        <v>337528.73</v>
      </c>
      <c r="K34" s="283">
        <v>447536.61</v>
      </c>
      <c r="S34" s="283">
        <v>669957.9</v>
      </c>
      <c r="T34" s="96">
        <v>213250.71</v>
      </c>
      <c r="W34" s="96">
        <v>156862</v>
      </c>
      <c r="Y34" s="118">
        <v>269592</v>
      </c>
      <c r="AB34" s="118">
        <v>138453.60999999999</v>
      </c>
      <c r="AC34" s="118">
        <v>38275.629999999997</v>
      </c>
      <c r="AE34" s="96">
        <f t="shared" si="1"/>
        <v>806941.3</v>
      </c>
      <c r="AF34" s="104">
        <f t="shared" si="2"/>
        <v>0</v>
      </c>
      <c r="AG34" s="25">
        <f t="shared" si="5"/>
        <v>806941.3</v>
      </c>
      <c r="AH34" s="26">
        <f t="shared" si="3"/>
        <v>370112.70999999996</v>
      </c>
      <c r="AI34" s="18">
        <f t="shared" si="4"/>
        <v>446321.24</v>
      </c>
      <c r="AJ34" s="31">
        <f t="shared" si="6"/>
        <v>-76208.530000000028</v>
      </c>
    </row>
    <row r="35" spans="1:36" x14ac:dyDescent="0.2">
      <c r="A35" s="1" t="s">
        <v>428</v>
      </c>
      <c r="B35" s="1" t="s">
        <v>429</v>
      </c>
      <c r="C35" s="87">
        <v>5805</v>
      </c>
      <c r="D35" s="87" t="s">
        <v>1050</v>
      </c>
      <c r="E35" s="283" t="s">
        <v>1850</v>
      </c>
      <c r="F35" s="117">
        <v>1376448.99</v>
      </c>
      <c r="G35" s="117">
        <v>174030.37</v>
      </c>
      <c r="H35" s="117">
        <v>22386.47</v>
      </c>
      <c r="J35" s="283">
        <v>651254.69999999995</v>
      </c>
      <c r="K35" s="283">
        <v>213084.38</v>
      </c>
      <c r="S35" s="283">
        <v>2501284.2200000002</v>
      </c>
      <c r="T35" s="96">
        <v>777947.35</v>
      </c>
      <c r="V35" s="96">
        <v>438.16</v>
      </c>
      <c r="W35" s="96">
        <v>370426.5</v>
      </c>
      <c r="Y35" s="118">
        <v>487107.5</v>
      </c>
      <c r="AB35" s="118">
        <v>85532.6</v>
      </c>
      <c r="AC35" s="118">
        <v>109764.41</v>
      </c>
      <c r="AE35" s="96">
        <f t="shared" si="1"/>
        <v>1572865.8299999998</v>
      </c>
      <c r="AF35" s="104">
        <f t="shared" si="2"/>
        <v>0</v>
      </c>
      <c r="AG35" s="25">
        <f t="shared" si="5"/>
        <v>1572865.8299999998</v>
      </c>
      <c r="AH35" s="26">
        <f t="shared" si="3"/>
        <v>1148812.01</v>
      </c>
      <c r="AI35" s="18">
        <f t="shared" si="4"/>
        <v>682404.51</v>
      </c>
      <c r="AJ35" s="31">
        <f t="shared" si="6"/>
        <v>466407.5</v>
      </c>
    </row>
    <row r="36" spans="1:36" x14ac:dyDescent="0.2">
      <c r="A36" s="1" t="s">
        <v>428</v>
      </c>
      <c r="B36" s="1" t="s">
        <v>429</v>
      </c>
      <c r="C36" s="87">
        <v>3290</v>
      </c>
      <c r="D36" s="87" t="s">
        <v>1051</v>
      </c>
      <c r="E36" s="283" t="s">
        <v>1851</v>
      </c>
      <c r="F36" s="117">
        <v>493726.8</v>
      </c>
      <c r="G36" s="117">
        <v>74559.3</v>
      </c>
      <c r="H36" s="117">
        <v>0</v>
      </c>
      <c r="J36" s="283">
        <v>442126.48</v>
      </c>
      <c r="K36" s="283">
        <v>1200703.92</v>
      </c>
      <c r="S36" s="283">
        <v>1692932.58</v>
      </c>
      <c r="T36" s="96">
        <v>706024.57</v>
      </c>
      <c r="U36" s="96">
        <v>95000</v>
      </c>
      <c r="V36" s="96">
        <v>765.28</v>
      </c>
      <c r="W36" s="96">
        <v>563258</v>
      </c>
      <c r="Y36" s="118">
        <v>735685</v>
      </c>
      <c r="AB36" s="118">
        <v>172285.3</v>
      </c>
      <c r="AC36" s="118">
        <v>76545.75</v>
      </c>
      <c r="AE36" s="96">
        <f t="shared" ref="AE36:AE67" si="7">SUM(F36:I36)</f>
        <v>568286.1</v>
      </c>
      <c r="AF36" s="104">
        <f t="shared" ref="AF36:AF67" si="8">SUM(L36:O36)</f>
        <v>0</v>
      </c>
      <c r="AG36" s="25">
        <f t="shared" si="5"/>
        <v>568286.1</v>
      </c>
      <c r="AH36" s="26">
        <f t="shared" ref="AH36:AH67" si="9">SUM(T36:X36)</f>
        <v>1365047.85</v>
      </c>
      <c r="AI36" s="18">
        <f t="shared" ref="AI36:AI67" si="10">SUM(Y36:AD36)</f>
        <v>984516.05</v>
      </c>
      <c r="AJ36" s="31">
        <f t="shared" si="6"/>
        <v>380531.80000000005</v>
      </c>
    </row>
    <row r="37" spans="1:36" x14ac:dyDescent="0.2">
      <c r="A37" s="1" t="s">
        <v>428</v>
      </c>
      <c r="B37" s="1" t="s">
        <v>429</v>
      </c>
      <c r="C37" s="87">
        <v>5014</v>
      </c>
      <c r="D37" s="87" t="s">
        <v>1052</v>
      </c>
      <c r="E37" s="283" t="s">
        <v>1852</v>
      </c>
      <c r="F37" s="117">
        <v>456341.24</v>
      </c>
      <c r="G37" s="117">
        <v>171771.07</v>
      </c>
      <c r="H37" s="117">
        <v>8750</v>
      </c>
      <c r="J37" s="283">
        <v>1271777.6299999999</v>
      </c>
      <c r="K37" s="283">
        <v>117522.46</v>
      </c>
      <c r="T37" s="96">
        <v>659892.96</v>
      </c>
      <c r="W37" s="96">
        <v>650102</v>
      </c>
      <c r="Y37" s="118">
        <v>752126</v>
      </c>
      <c r="AB37" s="118">
        <v>181613.01</v>
      </c>
      <c r="AC37" s="118">
        <v>135706.12</v>
      </c>
      <c r="AE37" s="96">
        <f t="shared" si="7"/>
        <v>636862.31000000006</v>
      </c>
      <c r="AF37" s="104">
        <f t="shared" si="8"/>
        <v>0</v>
      </c>
      <c r="AG37" s="25">
        <f t="shared" si="5"/>
        <v>636862.31000000006</v>
      </c>
      <c r="AH37" s="26">
        <f t="shared" si="9"/>
        <v>1309994.96</v>
      </c>
      <c r="AI37" s="18">
        <f t="shared" si="10"/>
        <v>1069445.1299999999</v>
      </c>
      <c r="AJ37" s="31">
        <f t="shared" si="6"/>
        <v>240549.83000000007</v>
      </c>
    </row>
    <row r="38" spans="1:36" x14ac:dyDescent="0.2">
      <c r="A38" s="1" t="s">
        <v>428</v>
      </c>
      <c r="B38" s="1" t="s">
        <v>429</v>
      </c>
      <c r="C38" s="87">
        <v>4611</v>
      </c>
      <c r="D38" s="87" t="s">
        <v>1053</v>
      </c>
      <c r="E38" s="283" t="s">
        <v>1853</v>
      </c>
      <c r="F38" s="117">
        <v>883217.25</v>
      </c>
      <c r="G38" s="117">
        <v>208925.85</v>
      </c>
      <c r="H38" s="117">
        <v>8897.01</v>
      </c>
      <c r="J38" s="283">
        <v>1212057.68</v>
      </c>
      <c r="K38" s="283">
        <v>457897.23</v>
      </c>
      <c r="T38" s="96">
        <v>909023.91</v>
      </c>
      <c r="V38" s="96">
        <v>317.77</v>
      </c>
      <c r="W38" s="96">
        <v>760228</v>
      </c>
      <c r="Y38" s="118">
        <v>977836</v>
      </c>
      <c r="AB38" s="118">
        <v>199049.97</v>
      </c>
      <c r="AC38" s="118">
        <v>68796.160000000003</v>
      </c>
      <c r="AE38" s="96">
        <f t="shared" si="7"/>
        <v>1101040.1100000001</v>
      </c>
      <c r="AF38" s="104">
        <f t="shared" si="8"/>
        <v>0</v>
      </c>
      <c r="AG38" s="25">
        <f t="shared" si="5"/>
        <v>1101040.1100000001</v>
      </c>
      <c r="AH38" s="26">
        <f t="shared" si="9"/>
        <v>1669569.6800000002</v>
      </c>
      <c r="AI38" s="18">
        <f t="shared" si="10"/>
        <v>1245682.1299999999</v>
      </c>
      <c r="AJ38" s="31">
        <f t="shared" si="6"/>
        <v>423887.55000000028</v>
      </c>
    </row>
    <row r="39" spans="1:36" x14ac:dyDescent="0.2">
      <c r="A39" s="1" t="s">
        <v>432</v>
      </c>
      <c r="B39" s="1" t="s">
        <v>433</v>
      </c>
      <c r="C39" s="87">
        <v>2051</v>
      </c>
      <c r="D39" s="87" t="s">
        <v>1054</v>
      </c>
      <c r="E39" s="283" t="s">
        <v>1854</v>
      </c>
      <c r="F39" s="117">
        <v>899607.15</v>
      </c>
      <c r="G39" s="117">
        <v>0</v>
      </c>
      <c r="H39" s="117">
        <v>55898.95</v>
      </c>
      <c r="J39" s="283">
        <v>551838.38</v>
      </c>
      <c r="K39" s="283">
        <v>76784.59</v>
      </c>
      <c r="L39" s="263">
        <v>16747.2</v>
      </c>
      <c r="M39" s="263">
        <v>82000</v>
      </c>
      <c r="O39" s="263">
        <v>524476</v>
      </c>
      <c r="P39" s="283">
        <v>58351.13</v>
      </c>
      <c r="R39" s="283">
        <v>-1012705.09</v>
      </c>
      <c r="S39" s="283">
        <v>1814650.86</v>
      </c>
      <c r="T39" s="96">
        <v>525820.09</v>
      </c>
      <c r="U39" s="96">
        <v>186646</v>
      </c>
      <c r="V39" s="96">
        <v>1490.29</v>
      </c>
      <c r="W39" s="96">
        <v>774798</v>
      </c>
      <c r="Y39" s="118">
        <v>977498</v>
      </c>
      <c r="AB39" s="118">
        <v>306005.31</v>
      </c>
      <c r="AC39" s="118">
        <v>60161.1</v>
      </c>
      <c r="AE39" s="96">
        <f t="shared" si="7"/>
        <v>955506.1</v>
      </c>
      <c r="AF39" s="104">
        <f t="shared" si="8"/>
        <v>623223.19999999995</v>
      </c>
      <c r="AG39" s="25">
        <f t="shared" si="5"/>
        <v>332282.90000000002</v>
      </c>
      <c r="AH39" s="26">
        <f t="shared" si="9"/>
        <v>1488754.38</v>
      </c>
      <c r="AI39" s="18">
        <f t="shared" si="10"/>
        <v>1343664.4100000001</v>
      </c>
      <c r="AJ39" s="31">
        <f t="shared" si="6"/>
        <v>145089.96999999974</v>
      </c>
    </row>
    <row r="40" spans="1:36" x14ac:dyDescent="0.2">
      <c r="A40" s="1" t="s">
        <v>432</v>
      </c>
      <c r="B40" s="1" t="s">
        <v>433</v>
      </c>
      <c r="C40" s="87">
        <v>1787</v>
      </c>
      <c r="D40" s="87" t="s">
        <v>1055</v>
      </c>
      <c r="E40" s="283" t="s">
        <v>1855</v>
      </c>
      <c r="F40" s="117">
        <v>270596.08</v>
      </c>
      <c r="G40" s="117">
        <v>0</v>
      </c>
      <c r="H40" s="117">
        <v>79201</v>
      </c>
      <c r="J40" s="283">
        <v>1584849.67</v>
      </c>
      <c r="K40" s="283">
        <v>251623.56</v>
      </c>
      <c r="L40" s="263">
        <v>8100.43</v>
      </c>
      <c r="M40" s="263">
        <v>81000</v>
      </c>
      <c r="O40" s="263">
        <v>86553</v>
      </c>
      <c r="R40" s="283">
        <v>-37627</v>
      </c>
      <c r="S40" s="283">
        <v>1633793.05</v>
      </c>
      <c r="T40" s="96">
        <v>632595.15</v>
      </c>
      <c r="U40" s="96">
        <v>205000</v>
      </c>
      <c r="W40" s="96">
        <v>964905</v>
      </c>
      <c r="X40" s="96">
        <v>50000</v>
      </c>
      <c r="Y40" s="118">
        <v>1232228</v>
      </c>
      <c r="AB40" s="118">
        <v>426437.4</v>
      </c>
      <c r="AC40" s="118">
        <v>134159.82</v>
      </c>
      <c r="AE40" s="96">
        <f t="shared" si="7"/>
        <v>349797.08</v>
      </c>
      <c r="AF40" s="104">
        <f t="shared" si="8"/>
        <v>175653.43</v>
      </c>
      <c r="AG40" s="25">
        <f t="shared" si="5"/>
        <v>174143.65000000002</v>
      </c>
      <c r="AH40" s="26">
        <f t="shared" si="9"/>
        <v>1852500.15</v>
      </c>
      <c r="AI40" s="18">
        <f t="shared" si="10"/>
        <v>1792825.22</v>
      </c>
      <c r="AJ40" s="31">
        <f t="shared" si="6"/>
        <v>59674.929999999935</v>
      </c>
    </row>
    <row r="41" spans="1:36" x14ac:dyDescent="0.2">
      <c r="A41" s="1" t="s">
        <v>432</v>
      </c>
      <c r="B41" s="1" t="s">
        <v>433</v>
      </c>
      <c r="C41" s="87">
        <v>2904</v>
      </c>
      <c r="D41" s="87" t="s">
        <v>1056</v>
      </c>
      <c r="E41" s="283" t="s">
        <v>1856</v>
      </c>
      <c r="F41" s="117">
        <v>486970.9</v>
      </c>
      <c r="G41" s="117">
        <v>0</v>
      </c>
      <c r="H41" s="117">
        <v>40759.480000000003</v>
      </c>
      <c r="J41" s="283">
        <v>1140333.29</v>
      </c>
      <c r="K41" s="283">
        <v>413727.13</v>
      </c>
      <c r="L41" s="263">
        <v>10083.799999999999</v>
      </c>
      <c r="M41" s="263">
        <v>19200</v>
      </c>
      <c r="O41" s="263">
        <v>0</v>
      </c>
      <c r="R41" s="283">
        <v>-166</v>
      </c>
      <c r="S41" s="283">
        <v>174893.33</v>
      </c>
      <c r="T41" s="96">
        <v>504399.09</v>
      </c>
      <c r="W41" s="96">
        <v>782517.5</v>
      </c>
      <c r="X41" s="96">
        <v>7500</v>
      </c>
      <c r="Y41" s="118">
        <v>966567.5</v>
      </c>
      <c r="AB41" s="118">
        <v>405817.1</v>
      </c>
      <c r="AC41" s="118">
        <v>158642.37</v>
      </c>
      <c r="AE41" s="96">
        <f t="shared" si="7"/>
        <v>527730.38</v>
      </c>
      <c r="AF41" s="104">
        <f t="shared" si="8"/>
        <v>29283.8</v>
      </c>
      <c r="AG41" s="25">
        <f t="shared" si="5"/>
        <v>498446.58</v>
      </c>
      <c r="AH41" s="26">
        <f t="shared" si="9"/>
        <v>1294416.5900000001</v>
      </c>
      <c r="AI41" s="18">
        <f t="shared" si="10"/>
        <v>1531026.9700000002</v>
      </c>
      <c r="AJ41" s="31">
        <f t="shared" si="6"/>
        <v>-236610.38000000012</v>
      </c>
    </row>
    <row r="42" spans="1:36" x14ac:dyDescent="0.2">
      <c r="A42" s="1" t="s">
        <v>432</v>
      </c>
      <c r="B42" s="1" t="s">
        <v>433</v>
      </c>
      <c r="C42" s="87">
        <v>3978</v>
      </c>
      <c r="D42" s="87" t="s">
        <v>1057</v>
      </c>
      <c r="E42" s="283" t="s">
        <v>1857</v>
      </c>
      <c r="F42" s="117">
        <v>1893015.07</v>
      </c>
      <c r="G42" s="117">
        <v>21064.73</v>
      </c>
      <c r="H42" s="117">
        <v>50169.42</v>
      </c>
      <c r="J42" s="283">
        <v>1438492.34</v>
      </c>
      <c r="K42" s="283">
        <v>314595.20000000001</v>
      </c>
      <c r="L42" s="263">
        <v>44825.22</v>
      </c>
      <c r="M42" s="263">
        <v>105580</v>
      </c>
      <c r="O42" s="263">
        <v>1929835</v>
      </c>
      <c r="P42" s="283">
        <v>51948.21</v>
      </c>
      <c r="R42" s="283">
        <v>-118978.9</v>
      </c>
      <c r="S42" s="283">
        <v>1781475.04</v>
      </c>
      <c r="T42" s="96">
        <v>673813.16</v>
      </c>
      <c r="W42" s="96">
        <v>1160967.5</v>
      </c>
      <c r="X42" s="96">
        <v>15000</v>
      </c>
      <c r="Y42" s="118">
        <v>1440317.5</v>
      </c>
      <c r="AB42" s="118">
        <v>563616.07999999996</v>
      </c>
      <c r="AC42" s="118">
        <v>177171.8</v>
      </c>
      <c r="AE42" s="96">
        <f t="shared" si="7"/>
        <v>1964249.22</v>
      </c>
      <c r="AF42" s="104">
        <f t="shared" si="8"/>
        <v>2080240.22</v>
      </c>
      <c r="AG42" s="25">
        <f t="shared" si="5"/>
        <v>-115991</v>
      </c>
      <c r="AH42" s="26">
        <f t="shared" si="9"/>
        <v>1849780.6600000001</v>
      </c>
      <c r="AI42" s="18">
        <f t="shared" si="10"/>
        <v>2181105.38</v>
      </c>
      <c r="AJ42" s="31">
        <f t="shared" si="6"/>
        <v>-331324.71999999974</v>
      </c>
    </row>
    <row r="43" spans="1:36" x14ac:dyDescent="0.2">
      <c r="A43" s="1" t="s">
        <v>432</v>
      </c>
      <c r="B43" s="1" t="s">
        <v>433</v>
      </c>
      <c r="C43" s="87">
        <v>3763</v>
      </c>
      <c r="D43" s="87" t="s">
        <v>1058</v>
      </c>
      <c r="E43" s="283" t="s">
        <v>1858</v>
      </c>
      <c r="F43" s="117">
        <v>606289.92000000004</v>
      </c>
      <c r="G43" s="117">
        <v>0</v>
      </c>
      <c r="H43" s="117">
        <v>60023.05</v>
      </c>
      <c r="J43" s="283">
        <v>422977.17</v>
      </c>
      <c r="K43" s="283">
        <v>184102.81</v>
      </c>
      <c r="L43" s="263">
        <v>12676.4</v>
      </c>
      <c r="M43" s="263">
        <v>25600</v>
      </c>
      <c r="O43" s="263">
        <v>13</v>
      </c>
      <c r="R43" s="283">
        <v>-455580.38</v>
      </c>
      <c r="S43" s="283">
        <v>1769380.27</v>
      </c>
      <c r="T43" s="96">
        <v>847143.41</v>
      </c>
      <c r="W43" s="96">
        <v>1148943</v>
      </c>
      <c r="X43" s="96">
        <v>22500</v>
      </c>
      <c r="Y43" s="118">
        <v>1446293</v>
      </c>
      <c r="AB43" s="118">
        <v>540927.09</v>
      </c>
      <c r="AC43" s="118">
        <v>100877.66</v>
      </c>
      <c r="AE43" s="96">
        <f t="shared" si="7"/>
        <v>666312.97000000009</v>
      </c>
      <c r="AF43" s="104">
        <f t="shared" si="8"/>
        <v>38289.4</v>
      </c>
      <c r="AG43" s="25">
        <f t="shared" si="5"/>
        <v>628023.57000000007</v>
      </c>
      <c r="AH43" s="26">
        <f t="shared" si="9"/>
        <v>2018586.4100000001</v>
      </c>
      <c r="AI43" s="18">
        <f t="shared" si="10"/>
        <v>2088097.7499999998</v>
      </c>
      <c r="AJ43" s="31">
        <f t="shared" si="6"/>
        <v>-69511.339999999618</v>
      </c>
    </row>
    <row r="44" spans="1:36" x14ac:dyDescent="0.2">
      <c r="A44" s="1" t="s">
        <v>432</v>
      </c>
      <c r="B44" s="1" t="s">
        <v>433</v>
      </c>
      <c r="C44" s="87">
        <v>973</v>
      </c>
      <c r="D44" s="87" t="s">
        <v>1059</v>
      </c>
      <c r="E44" s="283" t="s">
        <v>1859</v>
      </c>
      <c r="F44" s="117">
        <v>184714.38</v>
      </c>
      <c r="G44" s="117">
        <v>0</v>
      </c>
      <c r="H44" s="117">
        <v>7350</v>
      </c>
      <c r="J44" s="283">
        <v>1042277.97</v>
      </c>
      <c r="K44" s="283">
        <v>165579.57</v>
      </c>
      <c r="L44" s="263">
        <v>7262</v>
      </c>
      <c r="M44" s="263">
        <v>53000</v>
      </c>
      <c r="S44" s="283">
        <v>2854151.72</v>
      </c>
      <c r="T44" s="96">
        <v>325726.87</v>
      </c>
      <c r="W44" s="96">
        <v>666034</v>
      </c>
      <c r="X44" s="96">
        <v>9600</v>
      </c>
      <c r="Y44" s="118">
        <v>872534</v>
      </c>
      <c r="AB44" s="118">
        <v>142877.79999999999</v>
      </c>
      <c r="AC44" s="118">
        <v>133786.37</v>
      </c>
      <c r="AE44" s="96">
        <f t="shared" si="7"/>
        <v>192064.38</v>
      </c>
      <c r="AF44" s="104">
        <f t="shared" si="8"/>
        <v>60262</v>
      </c>
      <c r="AG44" s="25">
        <f t="shared" si="5"/>
        <v>131802.38</v>
      </c>
      <c r="AH44" s="26">
        <f t="shared" si="9"/>
        <v>1001360.87</v>
      </c>
      <c r="AI44" s="18">
        <f t="shared" si="10"/>
        <v>1149198.17</v>
      </c>
      <c r="AJ44" s="31">
        <f t="shared" si="6"/>
        <v>-147837.29999999993</v>
      </c>
    </row>
    <row r="45" spans="1:36" x14ac:dyDescent="0.2">
      <c r="A45" s="1" t="s">
        <v>432</v>
      </c>
      <c r="B45" s="1" t="s">
        <v>433</v>
      </c>
      <c r="C45" s="87">
        <v>4069</v>
      </c>
      <c r="D45" s="87" t="s">
        <v>1060</v>
      </c>
      <c r="E45" s="283" t="s">
        <v>1860</v>
      </c>
      <c r="F45" s="117">
        <v>131717.64000000001</v>
      </c>
      <c r="G45" s="117">
        <v>16200</v>
      </c>
      <c r="H45" s="117">
        <v>17580.03</v>
      </c>
      <c r="J45" s="283">
        <v>616549.5</v>
      </c>
      <c r="K45" s="283">
        <v>102177.55</v>
      </c>
      <c r="L45" s="263">
        <v>9452</v>
      </c>
      <c r="M45" s="263">
        <v>9901.2900000000009</v>
      </c>
      <c r="R45" s="283">
        <v>700</v>
      </c>
      <c r="S45" s="283">
        <v>1653756.5</v>
      </c>
      <c r="T45" s="96">
        <v>722063.94</v>
      </c>
      <c r="W45" s="96">
        <v>285152</v>
      </c>
      <c r="X45" s="96">
        <v>5200</v>
      </c>
      <c r="Y45" s="118">
        <v>591652</v>
      </c>
      <c r="AB45" s="118">
        <v>315224.64</v>
      </c>
      <c r="AC45" s="118">
        <v>102708.01</v>
      </c>
      <c r="AE45" s="96">
        <f t="shared" si="7"/>
        <v>165497.67000000001</v>
      </c>
      <c r="AF45" s="104">
        <f t="shared" si="8"/>
        <v>19353.29</v>
      </c>
      <c r="AG45" s="25">
        <f t="shared" si="5"/>
        <v>146144.38</v>
      </c>
      <c r="AH45" s="26">
        <f t="shared" si="9"/>
        <v>1012415.94</v>
      </c>
      <c r="AI45" s="18">
        <f t="shared" si="10"/>
        <v>1009584.65</v>
      </c>
      <c r="AJ45" s="31">
        <f t="shared" si="6"/>
        <v>2831.2899999999208</v>
      </c>
    </row>
    <row r="46" spans="1:36" x14ac:dyDescent="0.2">
      <c r="A46" s="1" t="s">
        <v>432</v>
      </c>
      <c r="B46" s="1" t="s">
        <v>433</v>
      </c>
      <c r="C46" s="87">
        <v>5012</v>
      </c>
      <c r="D46" s="87" t="s">
        <v>1061</v>
      </c>
      <c r="E46" s="283" t="s">
        <v>1861</v>
      </c>
      <c r="F46" s="117">
        <v>133033.95000000001</v>
      </c>
      <c r="G46" s="117">
        <v>149508.37</v>
      </c>
      <c r="H46" s="117">
        <v>44287.75</v>
      </c>
      <c r="J46" s="283">
        <v>802865.01</v>
      </c>
      <c r="K46" s="283">
        <v>220076.93</v>
      </c>
      <c r="L46" s="263">
        <v>0</v>
      </c>
      <c r="M46" s="263">
        <v>7000</v>
      </c>
      <c r="O46" s="263">
        <v>217.28</v>
      </c>
      <c r="S46" s="283">
        <v>1474437.8</v>
      </c>
      <c r="T46" s="96">
        <v>343157.88</v>
      </c>
      <c r="W46" s="96">
        <v>537455.4</v>
      </c>
      <c r="X46" s="96">
        <v>28500</v>
      </c>
      <c r="Y46" s="118">
        <v>759185.4</v>
      </c>
      <c r="AB46" s="118">
        <v>283811.89</v>
      </c>
      <c r="AC46" s="118">
        <v>107937.92</v>
      </c>
      <c r="AE46" s="96">
        <f t="shared" si="7"/>
        <v>326830.07</v>
      </c>
      <c r="AF46" s="104">
        <f t="shared" si="8"/>
        <v>7217.28</v>
      </c>
      <c r="AG46" s="25">
        <f t="shared" si="5"/>
        <v>319612.78999999998</v>
      </c>
      <c r="AH46" s="26">
        <f t="shared" si="9"/>
        <v>909113.28</v>
      </c>
      <c r="AI46" s="18">
        <f t="shared" si="10"/>
        <v>1150935.21</v>
      </c>
      <c r="AJ46" s="31">
        <f t="shared" si="6"/>
        <v>-241821.92999999993</v>
      </c>
    </row>
    <row r="47" spans="1:36" x14ac:dyDescent="0.2">
      <c r="A47" s="1" t="s">
        <v>432</v>
      </c>
      <c r="B47" s="1" t="s">
        <v>433</v>
      </c>
      <c r="C47" s="87">
        <v>5988</v>
      </c>
      <c r="D47" s="87" t="s">
        <v>1062</v>
      </c>
      <c r="E47" s="283" t="s">
        <v>1862</v>
      </c>
      <c r="F47" s="117">
        <v>536696.63</v>
      </c>
      <c r="G47" s="117">
        <v>41380.47</v>
      </c>
      <c r="H47" s="117">
        <v>35512.75</v>
      </c>
      <c r="J47" s="283">
        <v>1281401.69</v>
      </c>
      <c r="K47" s="283">
        <v>222522.9</v>
      </c>
      <c r="L47" s="263">
        <v>34727.69</v>
      </c>
      <c r="M47" s="263">
        <v>85250</v>
      </c>
      <c r="O47" s="263">
        <v>45.2</v>
      </c>
      <c r="S47" s="283">
        <v>2017007.85</v>
      </c>
      <c r="T47" s="96">
        <v>1036868.13</v>
      </c>
      <c r="U47" s="96">
        <v>433500</v>
      </c>
      <c r="V47" s="96">
        <v>1156.6500000000001</v>
      </c>
      <c r="W47" s="96">
        <v>519182.5</v>
      </c>
      <c r="X47" s="96">
        <v>12500</v>
      </c>
      <c r="Y47" s="118">
        <v>960282.5</v>
      </c>
      <c r="AB47" s="118">
        <v>759853.27</v>
      </c>
      <c r="AC47" s="118">
        <v>129048.53</v>
      </c>
      <c r="AE47" s="96">
        <f t="shared" si="7"/>
        <v>613589.85</v>
      </c>
      <c r="AF47" s="104">
        <f t="shared" si="8"/>
        <v>120022.89</v>
      </c>
      <c r="AG47" s="25">
        <f t="shared" si="5"/>
        <v>493566.95999999996</v>
      </c>
      <c r="AH47" s="26">
        <f t="shared" si="9"/>
        <v>2003207.2799999998</v>
      </c>
      <c r="AI47" s="18">
        <f t="shared" si="10"/>
        <v>1849184.3</v>
      </c>
      <c r="AJ47" s="31">
        <f t="shared" si="6"/>
        <v>154022.97999999975</v>
      </c>
    </row>
    <row r="48" spans="1:36" x14ac:dyDescent="0.2">
      <c r="A48" s="1" t="s">
        <v>432</v>
      </c>
      <c r="B48" s="1" t="s">
        <v>433</v>
      </c>
      <c r="C48" s="87">
        <v>2518</v>
      </c>
      <c r="D48" s="87" t="s">
        <v>1063</v>
      </c>
      <c r="E48" s="283" t="s">
        <v>1863</v>
      </c>
      <c r="F48" s="117">
        <v>330845.46000000002</v>
      </c>
      <c r="G48" s="117">
        <v>158.6</v>
      </c>
      <c r="H48" s="117">
        <v>8265.84</v>
      </c>
      <c r="J48" s="283">
        <v>1312886.05</v>
      </c>
      <c r="K48" s="283">
        <v>164818.09</v>
      </c>
      <c r="L48" s="263">
        <v>2411.64</v>
      </c>
      <c r="M48" s="263">
        <v>52000</v>
      </c>
      <c r="S48" s="283">
        <v>216270.07999999999</v>
      </c>
      <c r="T48" s="96">
        <v>444652.44</v>
      </c>
      <c r="U48" s="96">
        <v>206150</v>
      </c>
      <c r="V48" s="96">
        <v>532.72</v>
      </c>
      <c r="W48" s="96">
        <v>690127.5</v>
      </c>
      <c r="X48" s="96">
        <v>33000</v>
      </c>
      <c r="Y48" s="118">
        <v>921327.5</v>
      </c>
      <c r="AB48" s="118">
        <v>209466.61</v>
      </c>
      <c r="AC48" s="118">
        <v>110541.46</v>
      </c>
      <c r="AE48" s="96">
        <f t="shared" si="7"/>
        <v>339269.9</v>
      </c>
      <c r="AF48" s="104">
        <f t="shared" si="8"/>
        <v>54411.64</v>
      </c>
      <c r="AG48" s="25">
        <f t="shared" si="5"/>
        <v>284858.26</v>
      </c>
      <c r="AH48" s="26">
        <f t="shared" si="9"/>
        <v>1374462.66</v>
      </c>
      <c r="AI48" s="18">
        <f t="shared" si="10"/>
        <v>1241335.5699999998</v>
      </c>
      <c r="AJ48" s="31">
        <f t="shared" si="6"/>
        <v>133127.09000000008</v>
      </c>
    </row>
    <row r="49" spans="1:36" x14ac:dyDescent="0.2">
      <c r="A49" s="1" t="s">
        <v>432</v>
      </c>
      <c r="B49" s="1" t="s">
        <v>433</v>
      </c>
      <c r="C49" s="87">
        <v>5747</v>
      </c>
      <c r="D49" s="87" t="s">
        <v>1064</v>
      </c>
      <c r="E49" s="283" t="s">
        <v>1864</v>
      </c>
      <c r="F49" s="117">
        <v>564974.56000000006</v>
      </c>
      <c r="G49" s="117">
        <v>35750</v>
      </c>
      <c r="H49" s="117">
        <v>94361.48</v>
      </c>
      <c r="J49" s="283">
        <v>1430667.3</v>
      </c>
      <c r="K49" s="283">
        <v>279059.84000000003</v>
      </c>
      <c r="L49" s="263">
        <v>8055.8</v>
      </c>
      <c r="M49" s="263">
        <v>105600</v>
      </c>
      <c r="O49" s="263">
        <v>37.380000000000003</v>
      </c>
      <c r="P49" s="283">
        <v>285500.07</v>
      </c>
      <c r="R49" s="283">
        <v>39709.519999999997</v>
      </c>
      <c r="S49" s="283">
        <v>2076002.99</v>
      </c>
      <c r="T49" s="96">
        <v>1194039.83</v>
      </c>
      <c r="U49" s="96">
        <v>218276.66</v>
      </c>
      <c r="W49" s="96">
        <v>969302.5</v>
      </c>
      <c r="X49" s="96">
        <v>22500</v>
      </c>
      <c r="Y49" s="118">
        <v>1533852.5</v>
      </c>
      <c r="AB49" s="118">
        <v>477242.92</v>
      </c>
      <c r="AC49" s="118">
        <v>126620.06</v>
      </c>
      <c r="AE49" s="96">
        <f t="shared" si="7"/>
        <v>695086.04</v>
      </c>
      <c r="AF49" s="104">
        <f t="shared" si="8"/>
        <v>113693.18000000001</v>
      </c>
      <c r="AG49" s="25">
        <f t="shared" si="5"/>
        <v>581392.86</v>
      </c>
      <c r="AH49" s="26">
        <f t="shared" si="9"/>
        <v>2404118.9900000002</v>
      </c>
      <c r="AI49" s="18">
        <f t="shared" si="10"/>
        <v>2137715.48</v>
      </c>
      <c r="AJ49" s="31">
        <f t="shared" si="6"/>
        <v>266403.51000000024</v>
      </c>
    </row>
    <row r="50" spans="1:36" x14ac:dyDescent="0.2">
      <c r="A50" s="1" t="s">
        <v>432</v>
      </c>
      <c r="B50" s="1" t="s">
        <v>433</v>
      </c>
      <c r="C50" s="87">
        <v>3454</v>
      </c>
      <c r="D50" s="87" t="s">
        <v>1065</v>
      </c>
      <c r="E50" s="283" t="s">
        <v>1865</v>
      </c>
      <c r="F50" s="117">
        <v>278119.09999999998</v>
      </c>
      <c r="G50" s="117">
        <v>0</v>
      </c>
      <c r="H50" s="117">
        <v>24403</v>
      </c>
      <c r="J50" s="283">
        <v>996747.88</v>
      </c>
      <c r="K50" s="283">
        <v>127988.16</v>
      </c>
      <c r="L50" s="263">
        <v>5287.8</v>
      </c>
      <c r="M50" s="263">
        <v>95500</v>
      </c>
      <c r="O50" s="263">
        <v>52.58</v>
      </c>
      <c r="R50" s="283">
        <v>2712.52</v>
      </c>
      <c r="S50" s="283">
        <v>2700044.99</v>
      </c>
      <c r="T50" s="96">
        <v>714998.51</v>
      </c>
      <c r="U50" s="96">
        <v>148345</v>
      </c>
      <c r="W50" s="96">
        <v>439407.5</v>
      </c>
      <c r="X50" s="96">
        <v>50000</v>
      </c>
      <c r="Y50" s="118">
        <v>850632.5</v>
      </c>
      <c r="AB50" s="118">
        <v>314180.90000000002</v>
      </c>
      <c r="AC50" s="118">
        <v>163057.60999999999</v>
      </c>
      <c r="AE50" s="96">
        <f t="shared" si="7"/>
        <v>302522.09999999998</v>
      </c>
      <c r="AF50" s="104">
        <f t="shared" si="8"/>
        <v>100840.38</v>
      </c>
      <c r="AG50" s="25">
        <f t="shared" si="5"/>
        <v>201681.71999999997</v>
      </c>
      <c r="AH50" s="26">
        <f t="shared" si="9"/>
        <v>1352751.01</v>
      </c>
      <c r="AI50" s="18">
        <f t="shared" si="10"/>
        <v>1327871.0099999998</v>
      </c>
      <c r="AJ50" s="31">
        <f t="shared" si="6"/>
        <v>24880.000000000233</v>
      </c>
    </row>
    <row r="51" spans="1:36" x14ac:dyDescent="0.2">
      <c r="A51" s="1" t="s">
        <v>432</v>
      </c>
      <c r="B51" s="1" t="s">
        <v>433</v>
      </c>
      <c r="C51" s="87">
        <v>3787</v>
      </c>
      <c r="D51" s="87" t="s">
        <v>1066</v>
      </c>
      <c r="E51" s="283" t="s">
        <v>1866</v>
      </c>
      <c r="F51" s="117">
        <v>432728.92</v>
      </c>
      <c r="G51" s="117">
        <v>32000</v>
      </c>
      <c r="H51" s="117">
        <v>22675</v>
      </c>
      <c r="J51" s="283">
        <v>789365.42</v>
      </c>
      <c r="K51" s="283">
        <v>119372.13</v>
      </c>
      <c r="L51" s="263">
        <v>5196.6000000000004</v>
      </c>
      <c r="M51" s="263">
        <v>80000</v>
      </c>
      <c r="O51" s="263">
        <v>37.380000000000003</v>
      </c>
      <c r="P51" s="283">
        <v>53883.47</v>
      </c>
      <c r="R51" s="283">
        <v>-483058.41</v>
      </c>
      <c r="S51" s="283">
        <v>1671717.03</v>
      </c>
      <c r="T51" s="96">
        <v>716906.35</v>
      </c>
      <c r="U51" s="96">
        <v>117215.52</v>
      </c>
      <c r="W51" s="96">
        <v>298305</v>
      </c>
      <c r="X51" s="96">
        <v>49800</v>
      </c>
      <c r="Y51" s="118">
        <v>642905</v>
      </c>
      <c r="AB51" s="118">
        <v>345168.11</v>
      </c>
      <c r="AC51" s="118">
        <v>115402.36</v>
      </c>
      <c r="AE51" s="96">
        <f t="shared" si="7"/>
        <v>487403.92</v>
      </c>
      <c r="AF51" s="104">
        <f t="shared" si="8"/>
        <v>85233.98000000001</v>
      </c>
      <c r="AG51" s="25">
        <f t="shared" si="5"/>
        <v>402169.93999999994</v>
      </c>
      <c r="AH51" s="26">
        <f t="shared" si="9"/>
        <v>1182226.8700000001</v>
      </c>
      <c r="AI51" s="18">
        <f t="shared" si="10"/>
        <v>1103475.47</v>
      </c>
      <c r="AJ51" s="31">
        <f t="shared" si="6"/>
        <v>78751.40000000014</v>
      </c>
    </row>
    <row r="52" spans="1:36" x14ac:dyDescent="0.2">
      <c r="A52" s="1" t="s">
        <v>432</v>
      </c>
      <c r="B52" s="1" t="s">
        <v>433</v>
      </c>
      <c r="C52" s="87">
        <v>4306</v>
      </c>
      <c r="D52" s="87" t="s">
        <v>1067</v>
      </c>
      <c r="E52" s="283" t="s">
        <v>1867</v>
      </c>
      <c r="F52" s="117">
        <v>179136.32</v>
      </c>
      <c r="G52" s="117">
        <v>0</v>
      </c>
      <c r="H52" s="117">
        <v>55959</v>
      </c>
      <c r="J52" s="283">
        <v>978020.29</v>
      </c>
      <c r="K52" s="283">
        <v>166479.92000000001</v>
      </c>
      <c r="L52" s="263">
        <v>5423.6</v>
      </c>
      <c r="M52" s="263">
        <v>74300</v>
      </c>
      <c r="S52" s="283">
        <v>579857.57999999996</v>
      </c>
      <c r="T52" s="96">
        <v>696704.65</v>
      </c>
      <c r="V52" s="96">
        <v>885.15</v>
      </c>
      <c r="W52" s="96">
        <v>295750</v>
      </c>
      <c r="X52" s="96">
        <v>25400</v>
      </c>
      <c r="Y52" s="118">
        <v>566250</v>
      </c>
      <c r="AB52" s="118">
        <v>377637.42</v>
      </c>
      <c r="AC52" s="118">
        <v>110191.91</v>
      </c>
      <c r="AE52" s="96">
        <f t="shared" si="7"/>
        <v>235095.32</v>
      </c>
      <c r="AF52" s="104">
        <f t="shared" si="8"/>
        <v>79723.600000000006</v>
      </c>
      <c r="AG52" s="25">
        <f t="shared" si="5"/>
        <v>155371.72</v>
      </c>
      <c r="AH52" s="26">
        <f t="shared" si="9"/>
        <v>1018739.8</v>
      </c>
      <c r="AI52" s="18">
        <f t="shared" si="10"/>
        <v>1054079.3299999998</v>
      </c>
      <c r="AJ52" s="31">
        <f t="shared" si="6"/>
        <v>-35339.529999999795</v>
      </c>
    </row>
    <row r="53" spans="1:36" x14ac:dyDescent="0.2">
      <c r="A53" s="1" t="s">
        <v>432</v>
      </c>
      <c r="B53" s="1" t="s">
        <v>433</v>
      </c>
      <c r="C53" s="87">
        <v>2587</v>
      </c>
      <c r="D53" s="87" t="s">
        <v>1068</v>
      </c>
      <c r="E53" s="283" t="s">
        <v>1868</v>
      </c>
      <c r="F53" s="117">
        <v>226137.92</v>
      </c>
      <c r="G53" s="117">
        <v>0</v>
      </c>
      <c r="H53" s="117">
        <v>30683.08</v>
      </c>
      <c r="J53" s="283">
        <v>1342599.28</v>
      </c>
      <c r="K53" s="283">
        <v>206023</v>
      </c>
      <c r="L53" s="263">
        <v>6498.17</v>
      </c>
      <c r="M53" s="263">
        <v>63220</v>
      </c>
      <c r="O53" s="263">
        <v>42.28</v>
      </c>
      <c r="R53" s="283">
        <v>-58850</v>
      </c>
      <c r="S53" s="283">
        <v>446722.69</v>
      </c>
      <c r="T53" s="96">
        <v>573281.23</v>
      </c>
      <c r="V53" s="96">
        <v>703.31</v>
      </c>
      <c r="W53" s="96">
        <v>758437.5</v>
      </c>
      <c r="Y53" s="118">
        <v>968287.5</v>
      </c>
      <c r="AB53" s="118">
        <v>260043.04</v>
      </c>
      <c r="AC53" s="118">
        <v>160410.26999999999</v>
      </c>
      <c r="AE53" s="96">
        <f t="shared" si="7"/>
        <v>256821</v>
      </c>
      <c r="AF53" s="104">
        <f t="shared" si="8"/>
        <v>69760.45</v>
      </c>
      <c r="AG53" s="25">
        <f t="shared" si="5"/>
        <v>187060.55</v>
      </c>
      <c r="AH53" s="26">
        <f t="shared" si="9"/>
        <v>1332422.04</v>
      </c>
      <c r="AI53" s="18">
        <f t="shared" si="10"/>
        <v>1388740.81</v>
      </c>
      <c r="AJ53" s="31">
        <f t="shared" si="6"/>
        <v>-56318.770000000019</v>
      </c>
    </row>
    <row r="54" spans="1:36" x14ac:dyDescent="0.2">
      <c r="A54" s="1" t="s">
        <v>436</v>
      </c>
      <c r="B54" s="1" t="s">
        <v>437</v>
      </c>
      <c r="C54" s="87">
        <v>2455</v>
      </c>
      <c r="D54" s="87" t="s">
        <v>1069</v>
      </c>
      <c r="E54" s="283" t="s">
        <v>1871</v>
      </c>
      <c r="F54" s="117">
        <v>117421.77</v>
      </c>
      <c r="G54" s="117">
        <v>0</v>
      </c>
      <c r="H54" s="117">
        <v>47359.08</v>
      </c>
      <c r="J54" s="283">
        <v>4</v>
      </c>
      <c r="K54" s="283">
        <v>651849.65</v>
      </c>
      <c r="L54" s="263">
        <v>0</v>
      </c>
      <c r="M54" s="263">
        <v>27368.95</v>
      </c>
      <c r="O54" s="263">
        <v>37.380000000000003</v>
      </c>
      <c r="Q54" s="283">
        <v>8348.7199999999993</v>
      </c>
      <c r="R54" s="283">
        <v>1835959.95</v>
      </c>
      <c r="S54" s="283">
        <v>1557377.06</v>
      </c>
      <c r="T54" s="96">
        <v>288448.01</v>
      </c>
      <c r="U54" s="96">
        <v>19703.38</v>
      </c>
      <c r="W54" s="96">
        <v>552318.5</v>
      </c>
      <c r="X54" s="96">
        <v>61792</v>
      </c>
      <c r="Y54" s="118">
        <v>680768.5</v>
      </c>
      <c r="AA54" s="118">
        <v>3500</v>
      </c>
      <c r="AB54" s="118">
        <v>143200.6</v>
      </c>
      <c r="AC54" s="118">
        <v>1090211.71</v>
      </c>
      <c r="AE54" s="96">
        <f t="shared" si="7"/>
        <v>164780.85</v>
      </c>
      <c r="AF54" s="104">
        <f t="shared" si="8"/>
        <v>27406.33</v>
      </c>
      <c r="AG54" s="25">
        <f t="shared" si="5"/>
        <v>137374.52000000002</v>
      </c>
      <c r="AH54" s="26">
        <f t="shared" si="9"/>
        <v>922261.89</v>
      </c>
      <c r="AI54" s="18">
        <f t="shared" si="10"/>
        <v>1917680.81</v>
      </c>
      <c r="AJ54" s="31">
        <f t="shared" si="6"/>
        <v>-995418.92</v>
      </c>
    </row>
    <row r="55" spans="1:36" x14ac:dyDescent="0.2">
      <c r="A55" s="1" t="s">
        <v>436</v>
      </c>
      <c r="B55" s="1" t="s">
        <v>437</v>
      </c>
      <c r="C55" s="87">
        <v>2020</v>
      </c>
      <c r="D55" s="87" t="s">
        <v>1070</v>
      </c>
      <c r="E55" s="283" t="s">
        <v>1872</v>
      </c>
      <c r="F55" s="117">
        <v>106333.84</v>
      </c>
      <c r="G55" s="117">
        <v>0</v>
      </c>
      <c r="H55" s="117">
        <v>57742.42</v>
      </c>
      <c r="J55" s="283">
        <v>1045943.26</v>
      </c>
      <c r="K55" s="283">
        <v>490908.45</v>
      </c>
      <c r="L55" s="263">
        <v>0</v>
      </c>
      <c r="M55" s="263">
        <v>56752.49</v>
      </c>
      <c r="O55" s="263">
        <v>37.380000000000003</v>
      </c>
      <c r="R55" s="283">
        <v>1722067.52</v>
      </c>
      <c r="S55" s="283">
        <v>1296912.72</v>
      </c>
      <c r="T55" s="96">
        <v>320013.46999999997</v>
      </c>
      <c r="W55" s="96">
        <v>615605</v>
      </c>
      <c r="X55" s="96">
        <v>935800</v>
      </c>
      <c r="Y55" s="118">
        <v>784440</v>
      </c>
      <c r="AB55" s="118">
        <v>214197.96</v>
      </c>
      <c r="AC55" s="118">
        <v>841848.01</v>
      </c>
      <c r="AE55" s="96">
        <f t="shared" si="7"/>
        <v>164076.26</v>
      </c>
      <c r="AF55" s="104">
        <f t="shared" si="8"/>
        <v>56789.869999999995</v>
      </c>
      <c r="AG55" s="25">
        <f t="shared" si="5"/>
        <v>107286.39000000001</v>
      </c>
      <c r="AH55" s="26">
        <f t="shared" si="9"/>
        <v>1871418.47</v>
      </c>
      <c r="AI55" s="18">
        <f t="shared" si="10"/>
        <v>1840485.97</v>
      </c>
      <c r="AJ55" s="31">
        <f t="shared" si="6"/>
        <v>30932.5</v>
      </c>
    </row>
    <row r="56" spans="1:36" x14ac:dyDescent="0.2">
      <c r="A56" s="1" t="s">
        <v>436</v>
      </c>
      <c r="B56" s="1" t="s">
        <v>437</v>
      </c>
      <c r="C56" s="87">
        <v>3422</v>
      </c>
      <c r="D56" s="87" t="s">
        <v>1071</v>
      </c>
      <c r="E56" s="285" t="s">
        <v>1873</v>
      </c>
      <c r="F56" s="117">
        <v>368835.71</v>
      </c>
      <c r="G56" s="117">
        <v>19200</v>
      </c>
      <c r="H56" s="117">
        <v>60150.559999999998</v>
      </c>
      <c r="J56" s="283">
        <v>537011.19999999995</v>
      </c>
      <c r="K56" s="283">
        <v>821845.8</v>
      </c>
      <c r="L56" s="263">
        <v>800</v>
      </c>
      <c r="M56" s="263">
        <v>65060.97</v>
      </c>
      <c r="O56" s="263">
        <v>82728</v>
      </c>
      <c r="R56" s="283">
        <v>2053813.12</v>
      </c>
      <c r="S56" s="283">
        <v>1593000.06</v>
      </c>
      <c r="T56" s="96">
        <v>479923.84</v>
      </c>
      <c r="W56" s="96">
        <v>706574.3</v>
      </c>
      <c r="X56" s="96">
        <v>4800</v>
      </c>
      <c r="Y56" s="118">
        <v>1028424.3</v>
      </c>
      <c r="AB56" s="118">
        <v>259567.51</v>
      </c>
      <c r="AC56" s="118">
        <v>998984.74</v>
      </c>
      <c r="AD56" s="118">
        <v>7255</v>
      </c>
      <c r="AE56" s="96">
        <f t="shared" si="7"/>
        <v>448186.27</v>
      </c>
      <c r="AF56" s="104">
        <f t="shared" si="8"/>
        <v>148588.97</v>
      </c>
      <c r="AG56" s="25">
        <f t="shared" si="5"/>
        <v>299597.30000000005</v>
      </c>
      <c r="AH56" s="26">
        <f t="shared" si="9"/>
        <v>1191298.1400000001</v>
      </c>
      <c r="AI56" s="18">
        <f t="shared" si="10"/>
        <v>2294231.5499999998</v>
      </c>
      <c r="AJ56" s="31">
        <f t="shared" si="6"/>
        <v>-1102933.4099999997</v>
      </c>
    </row>
    <row r="57" spans="1:36" x14ac:dyDescent="0.2">
      <c r="A57" s="1" t="s">
        <v>436</v>
      </c>
      <c r="B57" s="1" t="s">
        <v>437</v>
      </c>
      <c r="C57" s="87">
        <v>2553</v>
      </c>
      <c r="D57" s="87" t="s">
        <v>1072</v>
      </c>
      <c r="E57" s="285" t="s">
        <v>1874</v>
      </c>
      <c r="F57" s="117">
        <v>329149.27</v>
      </c>
      <c r="G57" s="117">
        <v>0</v>
      </c>
      <c r="H57" s="117">
        <v>11827.95</v>
      </c>
      <c r="J57" s="283">
        <v>2</v>
      </c>
      <c r="K57" s="283">
        <v>137488.41</v>
      </c>
      <c r="L57" s="263">
        <v>0</v>
      </c>
      <c r="M57" s="263">
        <v>26233.759999999998</v>
      </c>
      <c r="O57" s="263">
        <v>1965.38</v>
      </c>
      <c r="R57" s="283">
        <v>-234741.73</v>
      </c>
      <c r="S57" s="283">
        <v>1261656.71</v>
      </c>
      <c r="T57" s="96">
        <v>587179.66</v>
      </c>
      <c r="U57" s="96">
        <v>105860</v>
      </c>
      <c r="W57" s="96">
        <v>638767.5</v>
      </c>
      <c r="X57" s="96">
        <v>6600</v>
      </c>
      <c r="Y57" s="118">
        <v>918375</v>
      </c>
      <c r="AA57" s="118">
        <v>3888</v>
      </c>
      <c r="AB57" s="118">
        <v>210973.42</v>
      </c>
      <c r="AC57" s="118">
        <v>1280484.6299999999</v>
      </c>
      <c r="AD57" s="118">
        <v>34520</v>
      </c>
      <c r="AE57" s="96">
        <f t="shared" si="7"/>
        <v>340977.22000000003</v>
      </c>
      <c r="AF57" s="104">
        <f t="shared" si="8"/>
        <v>28199.14</v>
      </c>
      <c r="AG57" s="25">
        <f t="shared" si="5"/>
        <v>312778.08</v>
      </c>
      <c r="AH57" s="26">
        <f t="shared" si="9"/>
        <v>1338407.1600000001</v>
      </c>
      <c r="AI57" s="18">
        <f t="shared" si="10"/>
        <v>2448241.0499999998</v>
      </c>
      <c r="AJ57" s="31">
        <f t="shared" si="6"/>
        <v>-1109833.8899999997</v>
      </c>
    </row>
    <row r="58" spans="1:36" x14ac:dyDescent="0.2">
      <c r="A58" s="1" t="s">
        <v>436</v>
      </c>
      <c r="B58" s="1" t="s">
        <v>437</v>
      </c>
      <c r="C58" s="87">
        <v>961</v>
      </c>
      <c r="D58" s="87" t="s">
        <v>1073</v>
      </c>
      <c r="E58" s="285" t="s">
        <v>1898</v>
      </c>
      <c r="F58" s="117">
        <v>80387.839999999997</v>
      </c>
      <c r="G58" s="117">
        <v>0</v>
      </c>
      <c r="H58" s="117">
        <v>32131.93</v>
      </c>
      <c r="J58" s="283">
        <v>3</v>
      </c>
      <c r="K58" s="283">
        <v>324228.06</v>
      </c>
      <c r="L58" s="263">
        <v>0</v>
      </c>
      <c r="M58" s="263">
        <v>21463.040000000001</v>
      </c>
      <c r="O58" s="263">
        <v>33.94</v>
      </c>
      <c r="R58" s="283">
        <v>1418850.23</v>
      </c>
      <c r="S58" s="283">
        <v>2075132.5</v>
      </c>
      <c r="T58" s="96">
        <v>276228.09000000003</v>
      </c>
      <c r="U58" s="96">
        <v>1500</v>
      </c>
      <c r="W58" s="96">
        <v>382567.5</v>
      </c>
      <c r="Y58" s="118">
        <v>463567.5</v>
      </c>
      <c r="AA58" s="118">
        <v>4560</v>
      </c>
      <c r="AB58" s="118">
        <v>144371.12</v>
      </c>
      <c r="AC58" s="118">
        <v>910529.87</v>
      </c>
      <c r="AE58" s="96">
        <f t="shared" si="7"/>
        <v>112519.76999999999</v>
      </c>
      <c r="AF58" s="104">
        <f t="shared" si="8"/>
        <v>21496.98</v>
      </c>
      <c r="AG58" s="25">
        <f t="shared" si="5"/>
        <v>91022.79</v>
      </c>
      <c r="AH58" s="26">
        <f t="shared" si="9"/>
        <v>660295.59000000008</v>
      </c>
      <c r="AI58" s="18">
        <f t="shared" si="10"/>
        <v>1523028.49</v>
      </c>
      <c r="AJ58" s="31">
        <f t="shared" si="6"/>
        <v>-862732.89999999991</v>
      </c>
    </row>
    <row r="59" spans="1:36" x14ac:dyDescent="0.2">
      <c r="A59" s="1" t="s">
        <v>436</v>
      </c>
      <c r="B59" s="1" t="s">
        <v>437</v>
      </c>
      <c r="C59" s="87">
        <v>2039</v>
      </c>
      <c r="D59" s="87" t="s">
        <v>1074</v>
      </c>
      <c r="E59" s="283" t="s">
        <v>1899</v>
      </c>
      <c r="F59" s="117">
        <v>492297.57</v>
      </c>
      <c r="G59" s="117">
        <v>4160</v>
      </c>
      <c r="H59" s="117">
        <v>17225</v>
      </c>
      <c r="J59" s="283">
        <v>474682.17</v>
      </c>
      <c r="K59" s="283">
        <v>173931.06</v>
      </c>
      <c r="L59" s="263">
        <v>0</v>
      </c>
      <c r="M59" s="263">
        <v>35227.68</v>
      </c>
      <c r="O59" s="263">
        <v>18.690000000000001</v>
      </c>
      <c r="R59" s="283">
        <v>1932641.53</v>
      </c>
      <c r="S59" s="283">
        <v>3409443.43</v>
      </c>
      <c r="T59" s="96">
        <v>322908.03999999998</v>
      </c>
      <c r="W59" s="96">
        <v>683662</v>
      </c>
      <c r="Y59" s="118">
        <v>920952</v>
      </c>
      <c r="AB59" s="118">
        <v>187976.1</v>
      </c>
      <c r="AC59" s="118">
        <v>962389.93</v>
      </c>
      <c r="AD59" s="118">
        <v>124000</v>
      </c>
      <c r="AE59" s="96">
        <f t="shared" si="7"/>
        <v>513682.57</v>
      </c>
      <c r="AF59" s="104">
        <f t="shared" si="8"/>
        <v>35246.370000000003</v>
      </c>
      <c r="AG59" s="25">
        <f t="shared" si="5"/>
        <v>478436.2</v>
      </c>
      <c r="AH59" s="26">
        <f t="shared" si="9"/>
        <v>1006570.04</v>
      </c>
      <c r="AI59" s="18">
        <f t="shared" si="10"/>
        <v>2195318.0300000003</v>
      </c>
      <c r="AJ59" s="31">
        <f t="shared" si="6"/>
        <v>-1188747.9900000002</v>
      </c>
    </row>
    <row r="60" spans="1:36" x14ac:dyDescent="0.2">
      <c r="A60" s="1" t="s">
        <v>440</v>
      </c>
      <c r="B60" s="1" t="s">
        <v>441</v>
      </c>
      <c r="C60" s="87">
        <v>3187</v>
      </c>
      <c r="D60" s="87" t="s">
        <v>1075</v>
      </c>
      <c r="E60" s="283" t="s">
        <v>1878</v>
      </c>
      <c r="F60" s="117">
        <v>456001.35</v>
      </c>
      <c r="G60" s="117">
        <v>0</v>
      </c>
      <c r="H60" s="117">
        <v>17919</v>
      </c>
      <c r="J60" s="283">
        <v>4</v>
      </c>
      <c r="K60" s="283">
        <v>964731.92</v>
      </c>
      <c r="R60" s="283">
        <v>228183.92</v>
      </c>
      <c r="S60" s="283">
        <v>280935.62</v>
      </c>
      <c r="T60" s="96">
        <v>669828.14</v>
      </c>
      <c r="V60" s="96">
        <v>0.28000000000000003</v>
      </c>
      <c r="W60" s="96">
        <v>589250</v>
      </c>
      <c r="X60" s="96">
        <v>200</v>
      </c>
      <c r="Y60" s="118">
        <v>857980</v>
      </c>
      <c r="AB60" s="118">
        <v>232846.56</v>
      </c>
      <c r="AC60" s="118">
        <v>3032.43</v>
      </c>
      <c r="AE60" s="96">
        <f t="shared" si="7"/>
        <v>473920.35</v>
      </c>
      <c r="AF60" s="104">
        <f t="shared" si="8"/>
        <v>0</v>
      </c>
      <c r="AG60" s="25">
        <f t="shared" si="5"/>
        <v>473920.35</v>
      </c>
      <c r="AH60" s="26">
        <f t="shared" si="9"/>
        <v>1259278.42</v>
      </c>
      <c r="AI60" s="18">
        <f t="shared" si="10"/>
        <v>1093858.99</v>
      </c>
      <c r="AJ60" s="31">
        <f t="shared" si="6"/>
        <v>165419.42999999993</v>
      </c>
    </row>
    <row r="61" spans="1:36" x14ac:dyDescent="0.2">
      <c r="A61" s="1" t="s">
        <v>440</v>
      </c>
      <c r="B61" s="1" t="s">
        <v>441</v>
      </c>
      <c r="C61" s="87">
        <v>4931</v>
      </c>
      <c r="D61" s="87" t="s">
        <v>1076</v>
      </c>
      <c r="E61" s="283" t="s">
        <v>1879</v>
      </c>
      <c r="F61" s="117">
        <v>23965.74</v>
      </c>
      <c r="G61" s="117">
        <v>0</v>
      </c>
      <c r="H61" s="117">
        <v>13687.13</v>
      </c>
      <c r="J61" s="283">
        <v>653070.9</v>
      </c>
      <c r="K61" s="283">
        <v>227882.36</v>
      </c>
      <c r="R61" s="283">
        <v>239350.22</v>
      </c>
      <c r="S61" s="283">
        <v>179132.84</v>
      </c>
      <c r="T61" s="96">
        <v>436827.18</v>
      </c>
      <c r="U61" s="96">
        <v>2000</v>
      </c>
      <c r="W61" s="96">
        <v>797770</v>
      </c>
      <c r="Y61" s="118">
        <v>981930</v>
      </c>
      <c r="AB61" s="118">
        <v>307464.84000000003</v>
      </c>
      <c r="AC61" s="118">
        <v>49774.45</v>
      </c>
      <c r="AE61" s="96">
        <f t="shared" si="7"/>
        <v>37652.870000000003</v>
      </c>
      <c r="AF61" s="104">
        <f t="shared" si="8"/>
        <v>0</v>
      </c>
      <c r="AG61" s="25">
        <f t="shared" si="5"/>
        <v>37652.870000000003</v>
      </c>
      <c r="AH61" s="26">
        <f t="shared" si="9"/>
        <v>1236597.18</v>
      </c>
      <c r="AI61" s="18">
        <f t="shared" si="10"/>
        <v>1339169.29</v>
      </c>
      <c r="AJ61" s="31">
        <f t="shared" si="6"/>
        <v>-102572.1100000001</v>
      </c>
    </row>
    <row r="62" spans="1:36" x14ac:dyDescent="0.2">
      <c r="A62" s="1" t="s">
        <v>594</v>
      </c>
      <c r="B62" s="1" t="s">
        <v>441</v>
      </c>
      <c r="C62" s="87">
        <v>2673</v>
      </c>
      <c r="D62" s="87" t="s">
        <v>1077</v>
      </c>
      <c r="E62" s="283" t="s">
        <v>1880</v>
      </c>
      <c r="F62" s="117">
        <v>425566.67</v>
      </c>
      <c r="G62" s="117">
        <v>0</v>
      </c>
      <c r="H62" s="117">
        <v>12297.16</v>
      </c>
      <c r="J62" s="283">
        <v>166707.07999999999</v>
      </c>
      <c r="K62" s="283">
        <v>383675.3</v>
      </c>
      <c r="R62" s="283">
        <v>257624.86</v>
      </c>
      <c r="S62" s="283">
        <v>2768470.84</v>
      </c>
      <c r="T62" s="96">
        <v>637909.48</v>
      </c>
      <c r="W62" s="96">
        <v>610450</v>
      </c>
      <c r="Y62" s="118">
        <v>893050</v>
      </c>
      <c r="AB62" s="118">
        <v>153374.39000000001</v>
      </c>
      <c r="AC62" s="118">
        <v>58036.7</v>
      </c>
      <c r="AE62" s="96">
        <f t="shared" si="7"/>
        <v>437863.82999999996</v>
      </c>
      <c r="AF62" s="104">
        <f t="shared" si="8"/>
        <v>0</v>
      </c>
      <c r="AG62" s="25">
        <f t="shared" si="5"/>
        <v>437863.82999999996</v>
      </c>
      <c r="AH62" s="26">
        <f t="shared" si="9"/>
        <v>1248359.48</v>
      </c>
      <c r="AI62" s="18">
        <f t="shared" si="10"/>
        <v>1104461.0900000001</v>
      </c>
      <c r="AJ62" s="31">
        <f t="shared" si="6"/>
        <v>143898.3899999999</v>
      </c>
    </row>
    <row r="63" spans="1:36" x14ac:dyDescent="0.2">
      <c r="A63" s="1" t="s">
        <v>440</v>
      </c>
      <c r="B63" s="1" t="s">
        <v>441</v>
      </c>
      <c r="C63" s="87">
        <v>3204</v>
      </c>
      <c r="D63" s="87" t="s">
        <v>1078</v>
      </c>
      <c r="E63" s="283" t="s">
        <v>1881</v>
      </c>
      <c r="F63" s="117">
        <v>256932.24</v>
      </c>
      <c r="G63" s="117">
        <v>0</v>
      </c>
      <c r="H63" s="117">
        <v>38439.449999999997</v>
      </c>
      <c r="J63" s="283">
        <v>213946.17</v>
      </c>
      <c r="K63" s="283">
        <v>39681</v>
      </c>
      <c r="R63" s="283">
        <v>61205.22</v>
      </c>
      <c r="S63" s="283">
        <v>2027508.56</v>
      </c>
      <c r="T63" s="96">
        <v>1312457.31</v>
      </c>
      <c r="W63" s="96">
        <v>595200</v>
      </c>
      <c r="Y63" s="118">
        <v>1284080</v>
      </c>
      <c r="AB63" s="118">
        <v>314619</v>
      </c>
      <c r="AC63" s="118">
        <v>61983.35</v>
      </c>
      <c r="AE63" s="96">
        <f t="shared" si="7"/>
        <v>295371.69</v>
      </c>
      <c r="AF63" s="104">
        <f t="shared" si="8"/>
        <v>0</v>
      </c>
      <c r="AG63" s="25">
        <f t="shared" si="5"/>
        <v>295371.69</v>
      </c>
      <c r="AH63" s="26">
        <f t="shared" si="9"/>
        <v>1907657.31</v>
      </c>
      <c r="AI63" s="18">
        <f t="shared" si="10"/>
        <v>1660682.35</v>
      </c>
      <c r="AJ63" s="31">
        <f t="shared" si="6"/>
        <v>246974.95999999996</v>
      </c>
    </row>
    <row r="64" spans="1:36" x14ac:dyDescent="0.2">
      <c r="A64" s="1" t="s">
        <v>440</v>
      </c>
      <c r="B64" s="1" t="s">
        <v>441</v>
      </c>
      <c r="C64" s="87">
        <v>2244</v>
      </c>
      <c r="D64" s="87" t="s">
        <v>1079</v>
      </c>
      <c r="E64" s="283" t="s">
        <v>1882</v>
      </c>
      <c r="F64" s="117">
        <v>199782.69</v>
      </c>
      <c r="G64" s="117">
        <v>0</v>
      </c>
      <c r="H64" s="117">
        <v>7810.15</v>
      </c>
      <c r="J64" s="283">
        <v>642633.54</v>
      </c>
      <c r="K64" s="283">
        <v>189378.02</v>
      </c>
      <c r="R64" s="283">
        <v>9611.32</v>
      </c>
      <c r="S64" s="283">
        <v>179132.84</v>
      </c>
      <c r="T64" s="96">
        <v>674791.32</v>
      </c>
      <c r="V64" s="96">
        <v>0.23</v>
      </c>
      <c r="W64" s="96">
        <v>255250</v>
      </c>
      <c r="Y64" s="118">
        <v>448550</v>
      </c>
      <c r="AB64" s="118">
        <v>310514.90000000002</v>
      </c>
      <c r="AC64" s="118">
        <v>62600.1</v>
      </c>
      <c r="AE64" s="96">
        <f t="shared" si="7"/>
        <v>207592.84</v>
      </c>
      <c r="AF64" s="104">
        <f t="shared" si="8"/>
        <v>0</v>
      </c>
      <c r="AG64" s="25">
        <f t="shared" si="5"/>
        <v>207592.84</v>
      </c>
      <c r="AH64" s="26">
        <f t="shared" si="9"/>
        <v>930041.54999999993</v>
      </c>
      <c r="AI64" s="18">
        <f t="shared" si="10"/>
        <v>821665</v>
      </c>
      <c r="AJ64" s="31">
        <f t="shared" si="6"/>
        <v>108376.54999999993</v>
      </c>
    </row>
    <row r="65" spans="1:36" x14ac:dyDescent="0.2">
      <c r="A65" s="1" t="s">
        <v>444</v>
      </c>
      <c r="B65" s="1" t="s">
        <v>445</v>
      </c>
      <c r="C65" s="87">
        <v>5619</v>
      </c>
      <c r="D65" s="87" t="s">
        <v>1080</v>
      </c>
      <c r="E65" s="283" t="s">
        <v>1883</v>
      </c>
      <c r="F65" s="117">
        <v>519219.44</v>
      </c>
      <c r="G65" s="117">
        <v>4800.5</v>
      </c>
      <c r="H65" s="117">
        <v>66019.360000000001</v>
      </c>
      <c r="J65" s="283">
        <v>1861357.87</v>
      </c>
      <c r="K65" s="283">
        <v>254901.14</v>
      </c>
      <c r="L65" s="263">
        <v>0</v>
      </c>
      <c r="M65" s="263">
        <v>60808.66</v>
      </c>
      <c r="O65" s="263">
        <v>100000</v>
      </c>
      <c r="R65" s="283">
        <v>-197721.66</v>
      </c>
      <c r="S65" s="283">
        <v>2752937.45</v>
      </c>
      <c r="T65" s="96">
        <v>608693.09</v>
      </c>
      <c r="V65" s="96">
        <v>707.91</v>
      </c>
      <c r="W65" s="96">
        <v>927431.5</v>
      </c>
      <c r="X65" s="96">
        <v>24780</v>
      </c>
      <c r="Y65" s="118">
        <v>1051211.5</v>
      </c>
      <c r="AB65" s="118">
        <v>296490.76</v>
      </c>
      <c r="AC65" s="118">
        <v>162187.38</v>
      </c>
      <c r="AE65" s="96">
        <f t="shared" si="7"/>
        <v>590039.30000000005</v>
      </c>
      <c r="AF65" s="104">
        <f t="shared" si="8"/>
        <v>160808.66</v>
      </c>
      <c r="AG65" s="25">
        <f t="shared" si="5"/>
        <v>429230.64</v>
      </c>
      <c r="AH65" s="26">
        <f t="shared" si="9"/>
        <v>1561612.5</v>
      </c>
      <c r="AI65" s="18">
        <f t="shared" si="10"/>
        <v>1509889.6400000001</v>
      </c>
      <c r="AJ65" s="31">
        <f t="shared" si="6"/>
        <v>51722.85999999987</v>
      </c>
    </row>
    <row r="66" spans="1:36" x14ac:dyDescent="0.2">
      <c r="A66" s="1" t="s">
        <v>444</v>
      </c>
      <c r="B66" s="1" t="s">
        <v>445</v>
      </c>
      <c r="C66" s="87">
        <v>5086</v>
      </c>
      <c r="D66" s="87" t="s">
        <v>1081</v>
      </c>
      <c r="E66" s="283" t="s">
        <v>1884</v>
      </c>
      <c r="F66" s="117">
        <v>357075.81</v>
      </c>
      <c r="G66" s="117">
        <v>0</v>
      </c>
      <c r="H66" s="117">
        <v>38444.35</v>
      </c>
      <c r="J66" s="283">
        <v>879617.18</v>
      </c>
      <c r="K66" s="283">
        <v>1862051.29</v>
      </c>
      <c r="L66" s="263">
        <v>0</v>
      </c>
      <c r="M66" s="263">
        <v>66400</v>
      </c>
      <c r="R66" s="283">
        <v>-203216.37</v>
      </c>
      <c r="S66" s="283">
        <v>3437556.74</v>
      </c>
      <c r="T66" s="96">
        <v>509268.59</v>
      </c>
      <c r="W66" s="96">
        <v>806738.5</v>
      </c>
      <c r="X66" s="96">
        <v>42000</v>
      </c>
      <c r="Y66" s="118">
        <v>932388.5</v>
      </c>
      <c r="AB66" s="118">
        <v>187350.78</v>
      </c>
      <c r="AC66" s="118">
        <v>332843.55</v>
      </c>
      <c r="AE66" s="96">
        <f t="shared" si="7"/>
        <v>395520.16</v>
      </c>
      <c r="AF66" s="104">
        <f t="shared" si="8"/>
        <v>66400</v>
      </c>
      <c r="AG66" s="25">
        <f t="shared" si="5"/>
        <v>329120.15999999997</v>
      </c>
      <c r="AH66" s="26">
        <f t="shared" si="9"/>
        <v>1358007.09</v>
      </c>
      <c r="AI66" s="18">
        <f t="shared" si="10"/>
        <v>1452582.83</v>
      </c>
      <c r="AJ66" s="31">
        <f t="shared" si="6"/>
        <v>-94575.739999999991</v>
      </c>
    </row>
    <row r="67" spans="1:36" x14ac:dyDescent="0.2">
      <c r="A67" s="1" t="s">
        <v>444</v>
      </c>
      <c r="B67" s="1" t="s">
        <v>445</v>
      </c>
      <c r="C67" s="87">
        <v>7208</v>
      </c>
      <c r="D67" s="87" t="s">
        <v>1082</v>
      </c>
      <c r="E67" s="283" t="s">
        <v>1885</v>
      </c>
      <c r="F67" s="117">
        <v>441264.73</v>
      </c>
      <c r="G67" s="117">
        <v>0</v>
      </c>
      <c r="H67" s="117">
        <v>47405.74</v>
      </c>
      <c r="J67" s="283">
        <v>1440715.18</v>
      </c>
      <c r="K67" s="283">
        <v>262968.23</v>
      </c>
      <c r="L67" s="263">
        <v>0</v>
      </c>
      <c r="M67" s="263">
        <v>52800</v>
      </c>
      <c r="R67" s="283">
        <v>1529048.97</v>
      </c>
      <c r="S67" s="283">
        <v>785641.8</v>
      </c>
      <c r="T67" s="96">
        <v>487264.65</v>
      </c>
      <c r="W67" s="96">
        <v>557410.79</v>
      </c>
      <c r="X67" s="96">
        <v>20000</v>
      </c>
      <c r="Y67" s="118">
        <v>731898.79</v>
      </c>
      <c r="AB67" s="118">
        <v>156945.60999999999</v>
      </c>
      <c r="AC67" s="118">
        <v>125482.93</v>
      </c>
      <c r="AE67" s="96">
        <f t="shared" si="7"/>
        <v>488670.47</v>
      </c>
      <c r="AF67" s="104">
        <f t="shared" si="8"/>
        <v>52800</v>
      </c>
      <c r="AG67" s="25">
        <f t="shared" si="5"/>
        <v>435870.47</v>
      </c>
      <c r="AH67" s="26">
        <f t="shared" si="9"/>
        <v>1064675.44</v>
      </c>
      <c r="AI67" s="18">
        <f t="shared" si="10"/>
        <v>1014327.3300000001</v>
      </c>
      <c r="AJ67" s="31">
        <f t="shared" si="6"/>
        <v>50348.10999999987</v>
      </c>
    </row>
    <row r="68" spans="1:36" x14ac:dyDescent="0.2">
      <c r="A68" s="1" t="s">
        <v>448</v>
      </c>
      <c r="B68" s="1" t="s">
        <v>449</v>
      </c>
      <c r="C68" s="87">
        <v>2983</v>
      </c>
      <c r="D68" s="87" t="s">
        <v>1083</v>
      </c>
      <c r="E68" s="283" t="s">
        <v>1886</v>
      </c>
      <c r="F68" s="117">
        <v>550462.97</v>
      </c>
      <c r="G68" s="117">
        <v>0</v>
      </c>
      <c r="H68" s="117">
        <v>57630.9</v>
      </c>
      <c r="J68" s="283">
        <v>488083.11</v>
      </c>
      <c r="K68" s="283">
        <v>213795.79</v>
      </c>
      <c r="L68" s="263">
        <v>486</v>
      </c>
      <c r="M68" s="263">
        <v>5812.73</v>
      </c>
      <c r="O68" s="263">
        <v>613.09</v>
      </c>
      <c r="S68" s="283">
        <v>2929218.73</v>
      </c>
      <c r="T68" s="96">
        <v>1177040.8899999999</v>
      </c>
      <c r="V68" s="96">
        <v>1043.3499999999999</v>
      </c>
      <c r="W68" s="96">
        <v>481320</v>
      </c>
      <c r="Y68" s="118">
        <v>1012936</v>
      </c>
      <c r="AB68" s="118">
        <v>281275.09000000003</v>
      </c>
      <c r="AC68" s="118">
        <v>123993.95</v>
      </c>
      <c r="AD68" s="118">
        <v>1722</v>
      </c>
      <c r="AE68" s="96">
        <f t="shared" ref="AE68:AE84" si="11">SUM(F68:I68)</f>
        <v>608093.87</v>
      </c>
      <c r="AF68" s="104">
        <f t="shared" ref="AF68:AF84" si="12">SUM(L68:O68)</f>
        <v>6911.82</v>
      </c>
      <c r="AG68" s="25">
        <f t="shared" si="5"/>
        <v>601182.05000000005</v>
      </c>
      <c r="AH68" s="26">
        <f t="shared" ref="AH68:AH84" si="13">SUM(T68:X68)</f>
        <v>1659404.24</v>
      </c>
      <c r="AI68" s="18">
        <f t="shared" ref="AI68:AI84" si="14">SUM(Y68:AD68)</f>
        <v>1419927.04</v>
      </c>
      <c r="AJ68" s="31">
        <f t="shared" si="6"/>
        <v>239477.19999999995</v>
      </c>
    </row>
    <row r="69" spans="1:36" x14ac:dyDescent="0.2">
      <c r="A69" s="1" t="s">
        <v>448</v>
      </c>
      <c r="B69" s="1" t="s">
        <v>449</v>
      </c>
      <c r="C69" s="87">
        <v>3185</v>
      </c>
      <c r="D69" s="87" t="s">
        <v>1084</v>
      </c>
      <c r="E69" s="283" t="s">
        <v>1887</v>
      </c>
      <c r="F69" s="117">
        <v>389230.61</v>
      </c>
      <c r="G69" s="117">
        <v>12600</v>
      </c>
      <c r="H69" s="117">
        <v>49166.82</v>
      </c>
      <c r="J69" s="283">
        <v>1479901.99</v>
      </c>
      <c r="K69" s="283">
        <v>53816</v>
      </c>
      <c r="L69" s="263">
        <v>486</v>
      </c>
      <c r="M69" s="263">
        <v>15649.24</v>
      </c>
      <c r="R69" s="283">
        <v>-60</v>
      </c>
      <c r="S69" s="283">
        <v>574529.34</v>
      </c>
      <c r="T69" s="96">
        <v>826037.31</v>
      </c>
      <c r="V69" s="96">
        <v>0.19</v>
      </c>
      <c r="W69" s="96">
        <v>361773.65</v>
      </c>
      <c r="Y69" s="118">
        <v>584326.65</v>
      </c>
      <c r="AA69" s="118">
        <v>7272</v>
      </c>
      <c r="AB69" s="118">
        <v>278797.11</v>
      </c>
      <c r="AC69" s="118">
        <v>82664.75</v>
      </c>
      <c r="AD69" s="118">
        <v>4902.25</v>
      </c>
      <c r="AE69" s="96">
        <f t="shared" si="11"/>
        <v>450997.43</v>
      </c>
      <c r="AF69" s="104">
        <f t="shared" si="12"/>
        <v>16135.24</v>
      </c>
      <c r="AG69" s="25">
        <f t="shared" ref="AG69:AG86" si="15">AE69-AF69</f>
        <v>434862.19</v>
      </c>
      <c r="AH69" s="26">
        <f t="shared" si="13"/>
        <v>1187811.1499999999</v>
      </c>
      <c r="AI69" s="18">
        <f t="shared" si="14"/>
        <v>957962.76</v>
      </c>
      <c r="AJ69" s="31">
        <f t="shared" ref="AJ69:AJ83" si="16">AH69-AI69</f>
        <v>229848.3899999999</v>
      </c>
    </row>
    <row r="70" spans="1:36" x14ac:dyDescent="0.2">
      <c r="A70" s="1" t="s">
        <v>448</v>
      </c>
      <c r="B70" s="1" t="s">
        <v>449</v>
      </c>
      <c r="C70" s="87">
        <v>5687</v>
      </c>
      <c r="D70" s="87" t="s">
        <v>1085</v>
      </c>
      <c r="E70" s="283" t="s">
        <v>1888</v>
      </c>
      <c r="F70" s="117">
        <v>870061.19</v>
      </c>
      <c r="G70" s="117">
        <v>16425</v>
      </c>
      <c r="H70" s="117">
        <v>55686.39</v>
      </c>
      <c r="J70" s="283">
        <v>184880.68</v>
      </c>
      <c r="K70" s="283">
        <v>369173.36</v>
      </c>
      <c r="O70" s="263">
        <v>226.72</v>
      </c>
      <c r="S70" s="283">
        <v>2183187.2799999998</v>
      </c>
      <c r="T70" s="96">
        <v>1575245.99</v>
      </c>
      <c r="V70" s="96">
        <v>1254.98</v>
      </c>
      <c r="W70" s="96">
        <v>981284.5</v>
      </c>
      <c r="Y70" s="118">
        <v>1285846.5</v>
      </c>
      <c r="AB70" s="118">
        <v>457489.91</v>
      </c>
      <c r="AC70" s="118">
        <v>57802.2</v>
      </c>
      <c r="AD70" s="118">
        <v>27144.55</v>
      </c>
      <c r="AE70" s="96">
        <f t="shared" si="11"/>
        <v>942172.58</v>
      </c>
      <c r="AF70" s="104">
        <f t="shared" si="12"/>
        <v>226.72</v>
      </c>
      <c r="AG70" s="25">
        <f t="shared" si="15"/>
        <v>941945.86</v>
      </c>
      <c r="AH70" s="26">
        <f t="shared" si="13"/>
        <v>2557785.4699999997</v>
      </c>
      <c r="AI70" s="18">
        <f t="shared" si="14"/>
        <v>1828283.16</v>
      </c>
      <c r="AJ70" s="31">
        <f t="shared" si="16"/>
        <v>729502.30999999982</v>
      </c>
    </row>
    <row r="71" spans="1:36" x14ac:dyDescent="0.2">
      <c r="A71" s="1" t="s">
        <v>448</v>
      </c>
      <c r="B71" s="1" t="s">
        <v>449</v>
      </c>
      <c r="C71" s="87">
        <v>5400</v>
      </c>
      <c r="D71" s="87" t="s">
        <v>1086</v>
      </c>
      <c r="E71" s="283" t="s">
        <v>1889</v>
      </c>
      <c r="F71" s="117">
        <v>1893553.93</v>
      </c>
      <c r="G71" s="117">
        <v>0</v>
      </c>
      <c r="H71" s="117">
        <v>93728.71</v>
      </c>
      <c r="J71" s="283">
        <v>1626877.91</v>
      </c>
      <c r="K71" s="283">
        <v>263857.19</v>
      </c>
      <c r="M71" s="263">
        <v>15680</v>
      </c>
      <c r="R71" s="283">
        <v>5131.7700000000004</v>
      </c>
      <c r="S71" s="283">
        <v>1562778.07</v>
      </c>
      <c r="T71" s="96">
        <v>1400497.72</v>
      </c>
      <c r="V71" s="96">
        <v>57.5</v>
      </c>
      <c r="W71" s="96">
        <v>416073.9</v>
      </c>
      <c r="Y71" s="118">
        <v>807443.9</v>
      </c>
      <c r="AB71" s="118">
        <v>378412.9</v>
      </c>
      <c r="AC71" s="118">
        <v>124490.26</v>
      </c>
      <c r="AE71" s="96">
        <f t="shared" si="11"/>
        <v>1987282.64</v>
      </c>
      <c r="AF71" s="104">
        <f t="shared" si="12"/>
        <v>15680</v>
      </c>
      <c r="AG71" s="25">
        <f t="shared" si="15"/>
        <v>1971602.64</v>
      </c>
      <c r="AH71" s="26">
        <f t="shared" si="13"/>
        <v>1816629.12</v>
      </c>
      <c r="AI71" s="18">
        <f t="shared" si="14"/>
        <v>1310347.06</v>
      </c>
      <c r="AJ71" s="31">
        <f t="shared" si="16"/>
        <v>506282.06000000006</v>
      </c>
    </row>
    <row r="72" spans="1:36" x14ac:dyDescent="0.2">
      <c r="A72" s="1" t="s">
        <v>448</v>
      </c>
      <c r="B72" s="1" t="s">
        <v>449</v>
      </c>
      <c r="C72" s="87">
        <v>9957</v>
      </c>
      <c r="D72" s="87" t="s">
        <v>1087</v>
      </c>
      <c r="E72" s="283" t="s">
        <v>1890</v>
      </c>
      <c r="F72" s="117">
        <v>1797234.8</v>
      </c>
      <c r="G72" s="117">
        <v>0</v>
      </c>
      <c r="H72" s="117">
        <v>93500</v>
      </c>
      <c r="J72" s="283">
        <v>1174635.75</v>
      </c>
      <c r="K72" s="283">
        <v>405830.92</v>
      </c>
      <c r="L72" s="263">
        <v>5100</v>
      </c>
      <c r="M72" s="263">
        <v>26333.18</v>
      </c>
      <c r="N72" s="263">
        <v>13000</v>
      </c>
      <c r="O72" s="263">
        <v>101</v>
      </c>
      <c r="S72" s="283">
        <v>1881658.83</v>
      </c>
      <c r="T72" s="96">
        <v>2090943.68</v>
      </c>
      <c r="W72" s="96">
        <v>1068900</v>
      </c>
      <c r="Y72" s="118">
        <v>1666203</v>
      </c>
      <c r="AA72" s="118">
        <v>3000</v>
      </c>
      <c r="AB72" s="118">
        <v>574878.93000000005</v>
      </c>
      <c r="AC72" s="118">
        <v>123434.8</v>
      </c>
      <c r="AD72" s="118">
        <v>7928</v>
      </c>
      <c r="AE72" s="96">
        <f t="shared" si="11"/>
        <v>1890734.8</v>
      </c>
      <c r="AF72" s="104">
        <f t="shared" si="12"/>
        <v>44534.18</v>
      </c>
      <c r="AG72" s="25">
        <f t="shared" si="15"/>
        <v>1846200.62</v>
      </c>
      <c r="AH72" s="26">
        <f t="shared" si="13"/>
        <v>3159843.6799999997</v>
      </c>
      <c r="AI72" s="18">
        <f t="shared" si="14"/>
        <v>2375444.73</v>
      </c>
      <c r="AJ72" s="31">
        <f t="shared" si="16"/>
        <v>784398.94999999972</v>
      </c>
    </row>
    <row r="73" spans="1:36" x14ac:dyDescent="0.2">
      <c r="A73" s="1" t="s">
        <v>448</v>
      </c>
      <c r="B73" s="1" t="s">
        <v>449</v>
      </c>
      <c r="C73" s="87">
        <v>2898</v>
      </c>
      <c r="D73" s="87" t="s">
        <v>1088</v>
      </c>
      <c r="E73" s="283" t="s">
        <v>1891</v>
      </c>
      <c r="F73" s="117">
        <v>507533.66</v>
      </c>
      <c r="G73" s="117">
        <v>12500</v>
      </c>
      <c r="H73" s="117">
        <v>42824.52</v>
      </c>
      <c r="J73" s="283">
        <v>336672.19</v>
      </c>
      <c r="K73" s="283">
        <v>142066.04999999999</v>
      </c>
      <c r="M73" s="263">
        <v>63097.75</v>
      </c>
      <c r="O73" s="263">
        <v>1.32</v>
      </c>
      <c r="S73" s="283">
        <v>1497958.46</v>
      </c>
      <c r="T73" s="96">
        <v>367930.4</v>
      </c>
      <c r="W73" s="96">
        <v>461218.5</v>
      </c>
      <c r="Y73" s="118">
        <v>614225.5</v>
      </c>
      <c r="AB73" s="118">
        <v>361785.29</v>
      </c>
      <c r="AC73" s="118">
        <v>58353.9</v>
      </c>
      <c r="AE73" s="96">
        <f t="shared" si="11"/>
        <v>562858.17999999993</v>
      </c>
      <c r="AF73" s="104">
        <f t="shared" si="12"/>
        <v>63099.07</v>
      </c>
      <c r="AG73" s="25">
        <f t="shared" si="15"/>
        <v>499759.10999999993</v>
      </c>
      <c r="AH73" s="26">
        <f t="shared" si="13"/>
        <v>829148.9</v>
      </c>
      <c r="AI73" s="18">
        <f t="shared" si="14"/>
        <v>1034364.6900000001</v>
      </c>
      <c r="AJ73" s="31">
        <f t="shared" si="16"/>
        <v>-205215.79000000004</v>
      </c>
    </row>
    <row r="74" spans="1:36" x14ac:dyDescent="0.2">
      <c r="A74" s="1" t="s">
        <v>448</v>
      </c>
      <c r="B74" s="1" t="s">
        <v>449</v>
      </c>
      <c r="C74" s="87">
        <v>3080</v>
      </c>
      <c r="D74" s="87" t="s">
        <v>1089</v>
      </c>
      <c r="E74" s="283" t="s">
        <v>1892</v>
      </c>
      <c r="F74" s="117">
        <v>270586.53999999998</v>
      </c>
      <c r="G74" s="117">
        <v>0</v>
      </c>
      <c r="H74" s="117">
        <v>36695.86</v>
      </c>
      <c r="J74" s="283">
        <v>1056166.8999999999</v>
      </c>
      <c r="K74" s="283">
        <v>155825.31</v>
      </c>
      <c r="L74" s="263">
        <v>162</v>
      </c>
      <c r="O74" s="263">
        <v>23036.32</v>
      </c>
      <c r="S74" s="283">
        <v>2412599.04</v>
      </c>
      <c r="T74" s="96">
        <v>908402.45</v>
      </c>
      <c r="W74" s="96">
        <v>309872.5</v>
      </c>
      <c r="Y74" s="118">
        <v>526473.5</v>
      </c>
      <c r="AA74" s="118">
        <v>13400</v>
      </c>
      <c r="AB74" s="118">
        <v>269594.46000000002</v>
      </c>
      <c r="AC74" s="118">
        <v>49284.71</v>
      </c>
      <c r="AD74" s="118">
        <v>2989</v>
      </c>
      <c r="AE74" s="96">
        <f t="shared" si="11"/>
        <v>307282.39999999997</v>
      </c>
      <c r="AF74" s="104">
        <f t="shared" si="12"/>
        <v>23198.32</v>
      </c>
      <c r="AG74" s="25">
        <f t="shared" si="15"/>
        <v>284084.07999999996</v>
      </c>
      <c r="AH74" s="26">
        <f t="shared" si="13"/>
        <v>1218274.95</v>
      </c>
      <c r="AI74" s="18">
        <f t="shared" si="14"/>
        <v>861741.66999999993</v>
      </c>
      <c r="AJ74" s="31">
        <f t="shared" si="16"/>
        <v>356533.28</v>
      </c>
    </row>
    <row r="75" spans="1:36" x14ac:dyDescent="0.2">
      <c r="A75" s="1" t="s">
        <v>452</v>
      </c>
      <c r="B75" s="1" t="s">
        <v>453</v>
      </c>
      <c r="C75" s="87">
        <v>5394</v>
      </c>
      <c r="D75" s="87" t="s">
        <v>1090</v>
      </c>
      <c r="E75" s="283" t="s">
        <v>1893</v>
      </c>
      <c r="F75" s="117">
        <v>330093.07</v>
      </c>
      <c r="G75" s="117">
        <v>0</v>
      </c>
      <c r="H75" s="117">
        <v>29600</v>
      </c>
      <c r="J75" s="283">
        <v>993335.32</v>
      </c>
      <c r="K75" s="283">
        <v>2133851.23</v>
      </c>
      <c r="M75" s="263">
        <v>31859.19</v>
      </c>
      <c r="R75" s="283">
        <v>579.61</v>
      </c>
      <c r="S75" s="283">
        <v>2174520.91</v>
      </c>
      <c r="T75" s="96">
        <v>1088272.02</v>
      </c>
      <c r="W75" s="96">
        <v>590348</v>
      </c>
      <c r="Y75" s="118">
        <v>962123</v>
      </c>
      <c r="AB75" s="118">
        <v>388561.51</v>
      </c>
      <c r="AC75" s="118">
        <v>261093.8</v>
      </c>
      <c r="AD75" s="118">
        <v>400</v>
      </c>
      <c r="AE75" s="96">
        <f t="shared" si="11"/>
        <v>359693.07</v>
      </c>
      <c r="AF75" s="104">
        <f t="shared" si="12"/>
        <v>31859.19</v>
      </c>
      <c r="AG75" s="25">
        <f t="shared" si="15"/>
        <v>327833.88</v>
      </c>
      <c r="AH75" s="26">
        <f t="shared" si="13"/>
        <v>1678620.02</v>
      </c>
      <c r="AI75" s="18">
        <f t="shared" si="14"/>
        <v>1612178.31</v>
      </c>
      <c r="AJ75" s="31">
        <f t="shared" si="16"/>
        <v>66441.709999999963</v>
      </c>
    </row>
    <row r="76" spans="1:36" x14ac:dyDescent="0.2">
      <c r="A76" s="1" t="s">
        <v>452</v>
      </c>
      <c r="B76" s="1" t="s">
        <v>453</v>
      </c>
      <c r="C76" s="87">
        <v>6493</v>
      </c>
      <c r="D76" s="87" t="s">
        <v>1091</v>
      </c>
      <c r="E76" s="283" t="s">
        <v>1894</v>
      </c>
      <c r="F76" s="117">
        <v>534566.78</v>
      </c>
      <c r="G76" s="117">
        <v>102956.5</v>
      </c>
      <c r="H76" s="117">
        <v>58587.67</v>
      </c>
      <c r="J76" s="283">
        <v>1376623.18</v>
      </c>
      <c r="K76" s="283">
        <v>977632.2</v>
      </c>
      <c r="M76" s="263">
        <v>21901.21</v>
      </c>
      <c r="O76" s="263">
        <v>66.260000000000005</v>
      </c>
      <c r="S76" s="283">
        <v>2426315.1</v>
      </c>
      <c r="T76" s="96">
        <v>999271.84</v>
      </c>
      <c r="W76" s="96">
        <v>909901.33</v>
      </c>
      <c r="Y76" s="118">
        <v>1145731.33</v>
      </c>
      <c r="Z76" s="118">
        <v>6000</v>
      </c>
      <c r="AB76" s="118">
        <v>370256.5</v>
      </c>
      <c r="AC76" s="118">
        <v>126477.07</v>
      </c>
      <c r="AE76" s="96">
        <f t="shared" si="11"/>
        <v>696110.95000000007</v>
      </c>
      <c r="AF76" s="104">
        <f t="shared" si="12"/>
        <v>21967.469999999998</v>
      </c>
      <c r="AG76" s="25">
        <f t="shared" si="15"/>
        <v>674143.4800000001</v>
      </c>
      <c r="AH76" s="26">
        <f t="shared" si="13"/>
        <v>1909173.17</v>
      </c>
      <c r="AI76" s="18">
        <f t="shared" si="14"/>
        <v>1648464.9000000001</v>
      </c>
      <c r="AJ76" s="31">
        <f t="shared" si="16"/>
        <v>260708.26999999979</v>
      </c>
    </row>
    <row r="77" spans="1:36" x14ac:dyDescent="0.2">
      <c r="A77" s="1" t="s">
        <v>452</v>
      </c>
      <c r="B77" s="1" t="s">
        <v>453</v>
      </c>
      <c r="C77" s="87">
        <v>2652</v>
      </c>
      <c r="D77" s="87" t="s">
        <v>1092</v>
      </c>
      <c r="E77" s="283" t="s">
        <v>1895</v>
      </c>
      <c r="F77" s="117">
        <v>303793.67</v>
      </c>
      <c r="G77" s="117">
        <v>19455.68</v>
      </c>
      <c r="H77" s="117">
        <v>4665.13</v>
      </c>
      <c r="J77" s="283">
        <v>262395.82</v>
      </c>
      <c r="K77" s="283">
        <v>140838.60999999999</v>
      </c>
      <c r="M77" s="263">
        <v>9361</v>
      </c>
      <c r="O77" s="263">
        <v>988.46</v>
      </c>
      <c r="S77" s="283">
        <v>1120243.3</v>
      </c>
      <c r="T77" s="96">
        <v>1083268.6000000001</v>
      </c>
      <c r="U77" s="96">
        <v>17400</v>
      </c>
      <c r="W77" s="96">
        <v>224160</v>
      </c>
      <c r="Y77" s="118">
        <v>520085</v>
      </c>
      <c r="AB77" s="118">
        <v>448834.1</v>
      </c>
      <c r="AC77" s="118">
        <v>77557.81</v>
      </c>
      <c r="AE77" s="96">
        <f t="shared" si="11"/>
        <v>327914.48</v>
      </c>
      <c r="AF77" s="104">
        <f t="shared" si="12"/>
        <v>10349.459999999999</v>
      </c>
      <c r="AG77" s="25">
        <f t="shared" si="15"/>
        <v>317565.01999999996</v>
      </c>
      <c r="AH77" s="26">
        <f t="shared" si="13"/>
        <v>1324828.6000000001</v>
      </c>
      <c r="AI77" s="18">
        <f t="shared" si="14"/>
        <v>1046476.9099999999</v>
      </c>
      <c r="AJ77" s="31">
        <f t="shared" si="16"/>
        <v>278351.69000000018</v>
      </c>
    </row>
    <row r="78" spans="1:36" x14ac:dyDescent="0.2">
      <c r="A78" s="1" t="s">
        <v>452</v>
      </c>
      <c r="B78" s="1" t="s">
        <v>453</v>
      </c>
      <c r="C78" s="87">
        <v>5048</v>
      </c>
      <c r="D78" s="87" t="s">
        <v>1093</v>
      </c>
      <c r="E78" s="283" t="s">
        <v>1896</v>
      </c>
      <c r="F78" s="117">
        <v>678196.45</v>
      </c>
      <c r="G78" s="117">
        <v>167147.43</v>
      </c>
      <c r="H78" s="117">
        <v>27589</v>
      </c>
      <c r="J78" s="283">
        <v>1233223.6399999999</v>
      </c>
      <c r="K78" s="283">
        <v>307263.93</v>
      </c>
      <c r="M78" s="263">
        <v>28279.95</v>
      </c>
      <c r="S78" s="283">
        <v>2732486.08</v>
      </c>
      <c r="T78" s="96">
        <v>995261.01</v>
      </c>
      <c r="U78" s="96">
        <v>213768</v>
      </c>
      <c r="W78" s="96">
        <v>874020</v>
      </c>
      <c r="X78" s="96">
        <v>484</v>
      </c>
      <c r="Y78" s="118">
        <v>1162830</v>
      </c>
      <c r="AB78" s="118">
        <v>386633.53</v>
      </c>
      <c r="AC78" s="118">
        <v>142011.29</v>
      </c>
      <c r="AE78" s="96">
        <f t="shared" si="11"/>
        <v>872932.87999999989</v>
      </c>
      <c r="AF78" s="104">
        <f t="shared" si="12"/>
        <v>28279.95</v>
      </c>
      <c r="AG78" s="25">
        <f t="shared" si="15"/>
        <v>844652.92999999993</v>
      </c>
      <c r="AH78" s="26">
        <f t="shared" si="13"/>
        <v>2083533.01</v>
      </c>
      <c r="AI78" s="18">
        <f t="shared" si="14"/>
        <v>1691474.82</v>
      </c>
      <c r="AJ78" s="31">
        <f t="shared" si="16"/>
        <v>392058.18999999994</v>
      </c>
    </row>
    <row r="79" spans="1:36" x14ac:dyDescent="0.2">
      <c r="A79" s="1" t="s">
        <v>452</v>
      </c>
      <c r="B79" s="1" t="s">
        <v>453</v>
      </c>
      <c r="C79" s="87">
        <v>4607</v>
      </c>
      <c r="D79" s="87" t="s">
        <v>1094</v>
      </c>
      <c r="E79" s="283" t="s">
        <v>1897</v>
      </c>
      <c r="F79" s="117">
        <v>573238.77</v>
      </c>
      <c r="G79" s="117">
        <v>154553</v>
      </c>
      <c r="H79" s="117">
        <v>23234.22</v>
      </c>
      <c r="J79" s="283">
        <v>2029735.54</v>
      </c>
      <c r="K79" s="283">
        <v>199893.78</v>
      </c>
      <c r="M79" s="263">
        <v>16416</v>
      </c>
      <c r="R79" s="283">
        <v>1870</v>
      </c>
      <c r="S79" s="283">
        <v>3283107.89</v>
      </c>
      <c r="T79" s="96">
        <v>1260423.9099999999</v>
      </c>
      <c r="W79" s="96">
        <v>363300</v>
      </c>
      <c r="Y79" s="118">
        <v>633975</v>
      </c>
      <c r="Z79" s="118">
        <v>500</v>
      </c>
      <c r="AA79" s="118">
        <v>16144</v>
      </c>
      <c r="AB79" s="118">
        <v>573915.21</v>
      </c>
      <c r="AC79" s="118">
        <v>173286.11</v>
      </c>
      <c r="AD79" s="118">
        <v>1363197</v>
      </c>
      <c r="AE79" s="96">
        <f t="shared" si="11"/>
        <v>751025.99</v>
      </c>
      <c r="AF79" s="104">
        <f t="shared" si="12"/>
        <v>16416</v>
      </c>
      <c r="AG79" s="25">
        <f t="shared" si="15"/>
        <v>734609.99</v>
      </c>
      <c r="AH79" s="26">
        <f t="shared" si="13"/>
        <v>1623723.91</v>
      </c>
      <c r="AI79" s="18">
        <f t="shared" si="14"/>
        <v>2761017.32</v>
      </c>
      <c r="AJ79" s="31">
        <f t="shared" si="16"/>
        <v>-1137293.4099999999</v>
      </c>
    </row>
    <row r="80" spans="1:36" x14ac:dyDescent="0.2">
      <c r="A80" s="1" t="s">
        <v>452</v>
      </c>
      <c r="B80" s="1" t="s">
        <v>453</v>
      </c>
      <c r="C80" s="87">
        <v>3828</v>
      </c>
      <c r="D80" s="87" t="s">
        <v>1095</v>
      </c>
      <c r="E80" s="283" t="s">
        <v>1901</v>
      </c>
      <c r="F80" s="117">
        <v>725856.86</v>
      </c>
      <c r="G80" s="117">
        <v>5801</v>
      </c>
      <c r="H80" s="117">
        <v>10652</v>
      </c>
      <c r="J80" s="283">
        <v>626280.06000000006</v>
      </c>
      <c r="K80" s="283">
        <v>268366.75</v>
      </c>
      <c r="M80" s="263">
        <v>12675</v>
      </c>
      <c r="O80" s="263">
        <v>256.47000000000003</v>
      </c>
      <c r="R80" s="283">
        <v>-297667.68</v>
      </c>
      <c r="S80" s="283">
        <v>1600443.98</v>
      </c>
      <c r="T80" s="96">
        <v>856524.49</v>
      </c>
      <c r="U80" s="96">
        <v>180450</v>
      </c>
      <c r="W80" s="96">
        <v>429030.04</v>
      </c>
      <c r="Y80" s="118">
        <v>718438.54</v>
      </c>
      <c r="AB80" s="118">
        <v>253383.37</v>
      </c>
      <c r="AC80" s="118">
        <v>113612.3</v>
      </c>
      <c r="AD80" s="118">
        <v>0.42</v>
      </c>
      <c r="AE80" s="96">
        <f t="shared" si="11"/>
        <v>742309.86</v>
      </c>
      <c r="AF80" s="104">
        <f t="shared" si="12"/>
        <v>12931.47</v>
      </c>
      <c r="AG80" s="25">
        <f t="shared" si="15"/>
        <v>729378.39</v>
      </c>
      <c r="AH80" s="26">
        <f t="shared" si="13"/>
        <v>1466004.53</v>
      </c>
      <c r="AI80" s="18">
        <f t="shared" si="14"/>
        <v>1085434.6299999999</v>
      </c>
      <c r="AJ80" s="31">
        <f t="shared" si="16"/>
        <v>380569.90000000014</v>
      </c>
    </row>
    <row r="81" spans="1:36" x14ac:dyDescent="0.2">
      <c r="A81" s="1" t="s">
        <v>456</v>
      </c>
      <c r="B81" s="1" t="s">
        <v>457</v>
      </c>
      <c r="C81" s="87">
        <v>1142</v>
      </c>
      <c r="D81" s="87" t="s">
        <v>1096</v>
      </c>
      <c r="E81" s="283" t="s">
        <v>1869</v>
      </c>
      <c r="F81" s="117">
        <v>205822.33</v>
      </c>
      <c r="G81" s="117">
        <v>0</v>
      </c>
      <c r="H81" s="117">
        <v>4519.3</v>
      </c>
      <c r="J81" s="283">
        <v>857176.32</v>
      </c>
      <c r="K81" s="283">
        <v>429862.77</v>
      </c>
      <c r="L81" s="263">
        <v>51330</v>
      </c>
      <c r="M81" s="263">
        <v>5400</v>
      </c>
      <c r="Q81" s="283">
        <v>-1361879.87</v>
      </c>
      <c r="R81" s="283">
        <v>45392.6</v>
      </c>
      <c r="S81" s="283">
        <v>2663000</v>
      </c>
      <c r="T81" s="96">
        <v>452778.64</v>
      </c>
      <c r="W81" s="96">
        <v>422150</v>
      </c>
      <c r="Y81" s="118">
        <v>608315</v>
      </c>
      <c r="AB81" s="118">
        <v>81400.710000000006</v>
      </c>
      <c r="AC81" s="118">
        <v>7824.94</v>
      </c>
      <c r="AD81" s="118">
        <v>59330</v>
      </c>
      <c r="AE81" s="96">
        <f t="shared" si="11"/>
        <v>210341.62999999998</v>
      </c>
      <c r="AF81" s="104">
        <f t="shared" si="12"/>
        <v>56730</v>
      </c>
      <c r="AG81" s="25">
        <f t="shared" si="15"/>
        <v>153611.62999999998</v>
      </c>
      <c r="AH81" s="26">
        <f t="shared" si="13"/>
        <v>874928.64000000001</v>
      </c>
      <c r="AI81" s="18">
        <f t="shared" si="14"/>
        <v>756870.64999999991</v>
      </c>
      <c r="AJ81" s="31">
        <f t="shared" si="16"/>
        <v>118057.99000000011</v>
      </c>
    </row>
    <row r="82" spans="1:36" x14ac:dyDescent="0.2">
      <c r="A82" s="1" t="s">
        <v>456</v>
      </c>
      <c r="B82" s="1" t="s">
        <v>457</v>
      </c>
      <c r="C82" s="87">
        <v>1176</v>
      </c>
      <c r="D82" s="87" t="s">
        <v>1097</v>
      </c>
      <c r="E82" s="283" t="s">
        <v>1870</v>
      </c>
      <c r="F82" s="117">
        <v>704052.07</v>
      </c>
      <c r="G82" s="117">
        <v>1250</v>
      </c>
      <c r="H82" s="117">
        <v>8693.73</v>
      </c>
      <c r="J82" s="283">
        <v>-43716.47</v>
      </c>
      <c r="K82" s="283">
        <v>463025.31</v>
      </c>
      <c r="M82" s="263">
        <v>2897</v>
      </c>
      <c r="O82" s="263">
        <v>100281.91</v>
      </c>
      <c r="S82" s="283">
        <v>1891796.64</v>
      </c>
      <c r="T82" s="96">
        <v>1398676.3</v>
      </c>
      <c r="W82" s="96">
        <v>153690.79999999999</v>
      </c>
      <c r="X82" s="96">
        <v>96110</v>
      </c>
      <c r="Y82" s="118">
        <v>327502.8</v>
      </c>
      <c r="AB82" s="118">
        <v>180035.06</v>
      </c>
      <c r="AC82" s="118">
        <v>58516.22</v>
      </c>
      <c r="AD82" s="118">
        <v>365408</v>
      </c>
      <c r="AE82" s="96">
        <f t="shared" si="11"/>
        <v>713995.79999999993</v>
      </c>
      <c r="AF82" s="104">
        <f t="shared" si="12"/>
        <v>103178.91</v>
      </c>
      <c r="AG82" s="25">
        <f t="shared" si="15"/>
        <v>610816.8899999999</v>
      </c>
      <c r="AH82" s="26">
        <f t="shared" si="13"/>
        <v>1648477.1</v>
      </c>
      <c r="AI82" s="18">
        <f t="shared" si="14"/>
        <v>931462.08</v>
      </c>
      <c r="AJ82" s="31">
        <f t="shared" si="16"/>
        <v>717015.02000000014</v>
      </c>
    </row>
    <row r="83" spans="1:36" x14ac:dyDescent="0.2">
      <c r="A83" s="1" t="s">
        <v>456</v>
      </c>
      <c r="B83" s="1" t="s">
        <v>457</v>
      </c>
      <c r="C83" s="87">
        <v>2332</v>
      </c>
      <c r="D83" s="87" t="s">
        <v>1098</v>
      </c>
      <c r="E83" s="283" t="s">
        <v>1875</v>
      </c>
      <c r="F83" s="117">
        <v>258120.01</v>
      </c>
      <c r="G83" s="117">
        <v>0</v>
      </c>
      <c r="H83" s="117">
        <v>11451.53</v>
      </c>
      <c r="J83" s="283">
        <v>54366.2</v>
      </c>
      <c r="K83" s="283">
        <v>287776.71999999997</v>
      </c>
      <c r="Q83" s="283">
        <v>-1145747.33</v>
      </c>
      <c r="R83" s="283">
        <v>-5577.78</v>
      </c>
      <c r="S83" s="283">
        <v>1831896.95</v>
      </c>
      <c r="T83" s="96">
        <v>750405.56</v>
      </c>
      <c r="W83" s="96">
        <v>564735.30000000005</v>
      </c>
      <c r="X83" s="96">
        <v>11500</v>
      </c>
      <c r="Y83" s="118">
        <v>915574.3</v>
      </c>
      <c r="AB83" s="118">
        <v>219104.2</v>
      </c>
      <c r="AC83" s="118">
        <v>104692.74</v>
      </c>
      <c r="AE83" s="96">
        <f t="shared" si="11"/>
        <v>269571.54000000004</v>
      </c>
      <c r="AF83" s="104">
        <f t="shared" si="12"/>
        <v>0</v>
      </c>
      <c r="AG83" s="25">
        <f t="shared" si="15"/>
        <v>269571.54000000004</v>
      </c>
      <c r="AH83" s="26">
        <f t="shared" si="13"/>
        <v>1326640.8600000001</v>
      </c>
      <c r="AI83" s="18">
        <f t="shared" si="14"/>
        <v>1239371.24</v>
      </c>
      <c r="AJ83" s="31">
        <f t="shared" si="16"/>
        <v>87269.620000000112</v>
      </c>
    </row>
    <row r="84" spans="1:36" x14ac:dyDescent="0.2">
      <c r="A84" s="1" t="s">
        <v>456</v>
      </c>
      <c r="B84" s="1" t="s">
        <v>457</v>
      </c>
      <c r="C84" s="87">
        <v>2410</v>
      </c>
      <c r="D84" s="87" t="s">
        <v>1099</v>
      </c>
      <c r="E84" s="283" t="s">
        <v>1876</v>
      </c>
      <c r="F84" s="117">
        <v>42393.23</v>
      </c>
      <c r="G84" s="117">
        <v>0</v>
      </c>
      <c r="H84" s="117">
        <v>2232.86</v>
      </c>
      <c r="J84" s="283">
        <v>-30291</v>
      </c>
      <c r="K84" s="283">
        <v>191683.58</v>
      </c>
      <c r="M84" s="263">
        <v>19705</v>
      </c>
      <c r="R84" s="283">
        <v>44631.519999999997</v>
      </c>
      <c r="S84" s="283">
        <v>1831896</v>
      </c>
      <c r="T84" s="96">
        <v>256061.96</v>
      </c>
      <c r="W84" s="96">
        <v>482540</v>
      </c>
      <c r="Y84" s="118">
        <v>657179</v>
      </c>
      <c r="AB84" s="118">
        <v>85840.99</v>
      </c>
      <c r="AC84" s="118">
        <v>30303</v>
      </c>
      <c r="AE84" s="96">
        <f t="shared" si="11"/>
        <v>44626.090000000004</v>
      </c>
      <c r="AF84" s="104">
        <f t="shared" si="12"/>
        <v>19705</v>
      </c>
      <c r="AG84" s="25">
        <f t="shared" si="15"/>
        <v>24921.090000000004</v>
      </c>
      <c r="AH84" s="26">
        <f t="shared" si="13"/>
        <v>738601.96</v>
      </c>
      <c r="AI84" s="18">
        <f t="shared" si="14"/>
        <v>773322.99</v>
      </c>
      <c r="AJ84" s="31">
        <f>AH84-AI84</f>
        <v>-34721.030000000028</v>
      </c>
    </row>
    <row r="85" spans="1:36" s="296" customFormat="1" x14ac:dyDescent="0.2">
      <c r="A85" s="296" t="s">
        <v>456</v>
      </c>
      <c r="B85" s="296" t="s">
        <v>457</v>
      </c>
      <c r="C85" s="297">
        <v>3521</v>
      </c>
      <c r="D85" s="297" t="s">
        <v>1100</v>
      </c>
      <c r="E85" s="283" t="s">
        <v>1877</v>
      </c>
      <c r="F85" s="117">
        <v>136550.39000000001</v>
      </c>
      <c r="G85" s="117"/>
      <c r="H85" s="117">
        <v>17094.03</v>
      </c>
      <c r="I85" s="117"/>
      <c r="J85" s="283">
        <v>1761195.83</v>
      </c>
      <c r="K85" s="283">
        <v>2485377.38</v>
      </c>
      <c r="L85" s="263"/>
      <c r="M85" s="263"/>
      <c r="N85" s="263">
        <v>65000</v>
      </c>
      <c r="O85" s="263"/>
      <c r="P85" s="283"/>
      <c r="Q85" s="283"/>
      <c r="R85" s="283">
        <v>194278</v>
      </c>
      <c r="S85" s="283">
        <v>4000000</v>
      </c>
      <c r="T85" s="96">
        <v>462189.83</v>
      </c>
      <c r="U85" s="96"/>
      <c r="V85" s="96"/>
      <c r="W85" s="96">
        <v>356509.5</v>
      </c>
      <c r="X85" s="96"/>
      <c r="Y85" s="118">
        <v>654649.5</v>
      </c>
      <c r="Z85" s="118"/>
      <c r="AA85" s="118"/>
      <c r="AB85" s="118">
        <v>170444.48</v>
      </c>
      <c r="AC85" s="118">
        <v>97782.74</v>
      </c>
      <c r="AD85" s="118">
        <v>55573</v>
      </c>
      <c r="AE85" s="96">
        <f t="shared" ref="AE85:AE86" si="17">SUM(F85:I85)</f>
        <v>153644.42000000001</v>
      </c>
      <c r="AF85" s="104">
        <f t="shared" ref="AF85:AF86" si="18">SUM(L85:O85)</f>
        <v>65000</v>
      </c>
      <c r="AG85" s="25">
        <f t="shared" si="15"/>
        <v>88644.420000000013</v>
      </c>
      <c r="AH85" s="26">
        <f t="shared" ref="AH85:AH86" si="19">SUM(T85:X85)</f>
        <v>818699.33000000007</v>
      </c>
      <c r="AI85" s="18">
        <f t="shared" ref="AI85:AI86" si="20">SUM(Y85:AD85)</f>
        <v>978449.72</v>
      </c>
      <c r="AJ85" s="31">
        <f t="shared" ref="AJ85:AJ86" si="21">AH85-AI85</f>
        <v>-159750.3899999999</v>
      </c>
    </row>
    <row r="86" spans="1:36" x14ac:dyDescent="0.2">
      <c r="E86" s="283" t="s">
        <v>1900</v>
      </c>
      <c r="F86" s="117">
        <v>0</v>
      </c>
      <c r="H86" s="117">
        <v>0</v>
      </c>
      <c r="I86" s="117">
        <v>0</v>
      </c>
      <c r="J86" s="283">
        <v>1086121.06</v>
      </c>
      <c r="K86" s="283">
        <v>699006</v>
      </c>
      <c r="O86" s="263">
        <v>0</v>
      </c>
      <c r="R86" s="283">
        <v>110277.47</v>
      </c>
      <c r="S86" s="283">
        <v>31316.240000000002</v>
      </c>
      <c r="W86" s="96">
        <v>257267.5</v>
      </c>
      <c r="X86" s="96">
        <v>1720962.75</v>
      </c>
      <c r="Y86" s="118">
        <v>259367.5</v>
      </c>
      <c r="AA86" s="118">
        <v>11016</v>
      </c>
      <c r="AB86" s="118">
        <v>61846.75</v>
      </c>
      <c r="AC86" s="118">
        <v>2466.65</v>
      </c>
      <c r="AE86" s="96">
        <f t="shared" si="17"/>
        <v>0</v>
      </c>
      <c r="AF86" s="104">
        <f t="shared" si="18"/>
        <v>0</v>
      </c>
      <c r="AG86" s="25">
        <f t="shared" si="15"/>
        <v>0</v>
      </c>
      <c r="AH86" s="26">
        <f t="shared" si="19"/>
        <v>1978230.25</v>
      </c>
      <c r="AI86" s="18">
        <f t="shared" si="20"/>
        <v>334696.90000000002</v>
      </c>
      <c r="AJ86" s="31">
        <f t="shared" si="21"/>
        <v>1643533.35</v>
      </c>
    </row>
    <row r="87" spans="1:36" x14ac:dyDescent="0.2">
      <c r="AE87" s="53"/>
      <c r="AF87" s="34"/>
      <c r="AG87" s="31"/>
      <c r="AH87" s="28"/>
      <c r="AI87" s="27"/>
    </row>
    <row r="88" spans="1:36" x14ac:dyDescent="0.2">
      <c r="AE88" s="53"/>
      <c r="AF88" s="34"/>
      <c r="AG88" s="31"/>
      <c r="AH88" s="28"/>
      <c r="AI88" s="27"/>
    </row>
    <row r="89" spans="1:36" x14ac:dyDescent="0.2">
      <c r="AE89" s="53"/>
      <c r="AF89" s="34"/>
      <c r="AG89" s="31"/>
      <c r="AH89" s="28"/>
      <c r="AI89" s="27"/>
    </row>
    <row r="90" spans="1:36" x14ac:dyDescent="0.2">
      <c r="AE90" s="53"/>
      <c r="AF90" s="34"/>
      <c r="AG90" s="31"/>
      <c r="AH90" s="28"/>
      <c r="AI90" s="27"/>
    </row>
    <row r="91" spans="1:36" x14ac:dyDescent="0.2">
      <c r="AE91" s="53"/>
      <c r="AF91" s="34"/>
      <c r="AG91" s="31"/>
      <c r="AH91" s="28"/>
      <c r="AI91" s="27"/>
    </row>
    <row r="92" spans="1:36" x14ac:dyDescent="0.2">
      <c r="AE92" s="53"/>
      <c r="AF92" s="34"/>
      <c r="AG92" s="31"/>
      <c r="AH92" s="28"/>
      <c r="AI92" s="27"/>
    </row>
    <row r="93" spans="1:36" x14ac:dyDescent="0.2">
      <c r="AE93" s="53"/>
      <c r="AF93" s="34"/>
      <c r="AG93" s="31"/>
      <c r="AH93" s="28"/>
      <c r="AI93" s="27"/>
    </row>
    <row r="94" spans="1:36" x14ac:dyDescent="0.2">
      <c r="AE94" s="53"/>
      <c r="AF94" s="34"/>
      <c r="AG94" s="31"/>
      <c r="AH94" s="28"/>
      <c r="AI94" s="27"/>
    </row>
    <row r="95" spans="1:36" x14ac:dyDescent="0.2">
      <c r="AE95" s="53"/>
      <c r="AF95" s="34"/>
      <c r="AG95" s="31"/>
      <c r="AH95" s="28"/>
      <c r="AI95" s="27"/>
    </row>
    <row r="96" spans="1:36" x14ac:dyDescent="0.2">
      <c r="AE96" s="53"/>
      <c r="AF96" s="34"/>
      <c r="AG96" s="31"/>
      <c r="AH96" s="28"/>
      <c r="AI96" s="27"/>
    </row>
    <row r="97" spans="31:35" x14ac:dyDescent="0.2">
      <c r="AE97" s="53"/>
      <c r="AF97" s="34"/>
      <c r="AG97" s="31"/>
      <c r="AH97" s="28"/>
      <c r="AI97" s="27"/>
    </row>
    <row r="98" spans="31:35" x14ac:dyDescent="0.2">
      <c r="AE98" s="53"/>
      <c r="AF98" s="34"/>
      <c r="AG98" s="31"/>
      <c r="AH98" s="28"/>
      <c r="AI98" s="27"/>
    </row>
    <row r="99" spans="31:35" x14ac:dyDescent="0.2">
      <c r="AE99" s="53"/>
      <c r="AF99" s="34"/>
      <c r="AG99" s="31"/>
      <c r="AH99" s="28"/>
      <c r="AI99" s="27"/>
    </row>
    <row r="100" spans="31:35" x14ac:dyDescent="0.2">
      <c r="AE100" s="53"/>
      <c r="AF100" s="34"/>
      <c r="AG100" s="31"/>
      <c r="AH100" s="28"/>
      <c r="AI100" s="27"/>
    </row>
    <row r="101" spans="31:35" x14ac:dyDescent="0.2">
      <c r="AE101" s="53"/>
      <c r="AF101" s="34"/>
      <c r="AG101" s="31"/>
      <c r="AH101" s="28"/>
      <c r="AI101" s="27"/>
    </row>
    <row r="102" spans="31:35" x14ac:dyDescent="0.2">
      <c r="AE102" s="53"/>
      <c r="AF102" s="34"/>
      <c r="AG102" s="31"/>
      <c r="AH102" s="28"/>
      <c r="AI102" s="27"/>
    </row>
    <row r="103" spans="31:35" x14ac:dyDescent="0.2">
      <c r="AE103" s="53"/>
      <c r="AF103" s="34"/>
      <c r="AG103" s="31"/>
      <c r="AH103" s="28"/>
      <c r="AI103" s="27"/>
    </row>
    <row r="104" spans="31:35" x14ac:dyDescent="0.2">
      <c r="AE104" s="53"/>
      <c r="AF104" s="34"/>
      <c r="AG104" s="31"/>
      <c r="AH104" s="28"/>
      <c r="AI104" s="27"/>
    </row>
    <row r="105" spans="31:35" x14ac:dyDescent="0.2">
      <c r="AE105" s="53"/>
      <c r="AF105" s="34"/>
      <c r="AG105" s="31"/>
      <c r="AH105" s="28"/>
      <c r="AI105" s="27"/>
    </row>
    <row r="106" spans="31:35" x14ac:dyDescent="0.2">
      <c r="AE106" s="53"/>
      <c r="AF106" s="34"/>
      <c r="AG106" s="31"/>
      <c r="AH106" s="28"/>
      <c r="AI106" s="27"/>
    </row>
    <row r="107" spans="31:35" x14ac:dyDescent="0.2">
      <c r="AE107" s="53"/>
      <c r="AF107" s="34"/>
      <c r="AG107" s="31"/>
      <c r="AH107" s="28"/>
      <c r="AI107" s="27"/>
    </row>
    <row r="108" spans="31:35" x14ac:dyDescent="0.2">
      <c r="AE108" s="53"/>
      <c r="AF108" s="34"/>
      <c r="AG108" s="31"/>
      <c r="AH108" s="28"/>
      <c r="AI108" s="27"/>
    </row>
    <row r="109" spans="31:35" x14ac:dyDescent="0.2">
      <c r="AE109" s="53"/>
      <c r="AF109" s="34"/>
      <c r="AG109" s="31"/>
      <c r="AH109" s="28"/>
      <c r="AI109" s="27"/>
    </row>
    <row r="110" spans="31:35" x14ac:dyDescent="0.2">
      <c r="AE110" s="53"/>
      <c r="AF110" s="34"/>
      <c r="AG110" s="31"/>
      <c r="AH110" s="28"/>
      <c r="AI110" s="27"/>
    </row>
    <row r="111" spans="31:35" x14ac:dyDescent="0.2">
      <c r="AE111" s="53"/>
      <c r="AF111" s="34"/>
      <c r="AG111" s="31"/>
      <c r="AH111" s="28"/>
      <c r="AI111" s="27"/>
    </row>
    <row r="112" spans="31:35" x14ac:dyDescent="0.2">
      <c r="AE112" s="53"/>
      <c r="AF112" s="34"/>
      <c r="AG112" s="31"/>
      <c r="AH112" s="28"/>
      <c r="AI112" s="27"/>
    </row>
    <row r="113" spans="31:35" x14ac:dyDescent="0.2">
      <c r="AE113" s="53"/>
      <c r="AF113" s="34"/>
      <c r="AG113" s="31"/>
      <c r="AH113" s="28"/>
      <c r="AI113" s="27"/>
    </row>
    <row r="114" spans="31:35" x14ac:dyDescent="0.2">
      <c r="AE114" s="53"/>
      <c r="AF114" s="34"/>
      <c r="AG114" s="31"/>
      <c r="AH114" s="28"/>
      <c r="AI114" s="27"/>
    </row>
    <row r="115" spans="31:35" x14ac:dyDescent="0.2">
      <c r="AE115" s="53"/>
      <c r="AF115" s="34"/>
      <c r="AG115" s="31"/>
      <c r="AH115" s="28"/>
      <c r="AI115" s="27"/>
    </row>
    <row r="116" spans="31:35" x14ac:dyDescent="0.2">
      <c r="AE116" s="53"/>
      <c r="AF116" s="34"/>
      <c r="AG116" s="31"/>
      <c r="AH116" s="28"/>
      <c r="AI116" s="27"/>
    </row>
    <row r="117" spans="31:35" x14ac:dyDescent="0.2">
      <c r="AE117" s="53"/>
      <c r="AF117" s="34"/>
      <c r="AG117" s="31"/>
      <c r="AH117" s="28"/>
      <c r="AI117" s="27"/>
    </row>
    <row r="118" spans="31:35" x14ac:dyDescent="0.2">
      <c r="AE118" s="53"/>
      <c r="AF118" s="34"/>
      <c r="AG118" s="31"/>
      <c r="AH118" s="28"/>
      <c r="AI118" s="27"/>
    </row>
    <row r="119" spans="31:35" x14ac:dyDescent="0.2">
      <c r="AE119" s="53"/>
      <c r="AF119" s="34"/>
      <c r="AG119" s="31"/>
      <c r="AH119" s="28"/>
      <c r="AI119" s="27"/>
    </row>
    <row r="120" spans="31:35" x14ac:dyDescent="0.2">
      <c r="AE120" s="53"/>
      <c r="AF120" s="34"/>
      <c r="AG120" s="31"/>
      <c r="AH120" s="28"/>
      <c r="AI120" s="27"/>
    </row>
    <row r="121" spans="31:35" x14ac:dyDescent="0.2">
      <c r="AE121" s="53"/>
      <c r="AF121" s="34"/>
      <c r="AG121" s="31"/>
      <c r="AH121" s="28"/>
      <c r="AI121" s="27"/>
    </row>
    <row r="122" spans="31:35" x14ac:dyDescent="0.2">
      <c r="AE122" s="53"/>
      <c r="AF122" s="34"/>
      <c r="AG122" s="31"/>
      <c r="AH122" s="28"/>
      <c r="AI122" s="27"/>
    </row>
    <row r="123" spans="31:35" x14ac:dyDescent="0.2">
      <c r="AE123" s="53"/>
      <c r="AF123" s="34"/>
      <c r="AG123" s="31"/>
      <c r="AH123" s="28"/>
      <c r="AI123" s="27"/>
    </row>
  </sheetData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2"/>
  <sheetViews>
    <sheetView topLeftCell="Z1" zoomScaleNormal="100" workbookViewId="0">
      <selection activeCell="AB1" sqref="A1:AB1048576"/>
    </sheetView>
  </sheetViews>
  <sheetFormatPr defaultColWidth="9" defaultRowHeight="14.25" x14ac:dyDescent="0.2"/>
  <cols>
    <col min="1" max="1" width="39.125" style="286" bestFit="1" customWidth="1"/>
    <col min="2" max="2" width="31.875" style="260" bestFit="1" customWidth="1"/>
    <col min="3" max="3" width="31" style="260" bestFit="1" customWidth="1"/>
    <col min="4" max="4" width="22.75" style="260" bestFit="1" customWidth="1"/>
    <col min="5" max="5" width="22.5" style="286" bestFit="1" customWidth="1"/>
    <col min="6" max="6" width="17" style="286" bestFit="1" customWidth="1"/>
    <col min="7" max="7" width="14.625" style="264" bestFit="1" customWidth="1"/>
    <col min="8" max="8" width="16.625" style="264" bestFit="1" customWidth="1"/>
    <col min="9" max="9" width="18.875" style="264" bestFit="1" customWidth="1"/>
    <col min="10" max="10" width="18.125" style="264" bestFit="1" customWidth="1"/>
    <col min="11" max="11" width="20.125" style="286" bestFit="1" customWidth="1"/>
    <col min="12" max="12" width="26.5" style="286" bestFit="1" customWidth="1"/>
    <col min="13" max="13" width="26.625" style="286" bestFit="1" customWidth="1"/>
    <col min="14" max="14" width="17" style="286" bestFit="1" customWidth="1"/>
    <col min="15" max="21" width="20.125" style="261" customWidth="1"/>
    <col min="22" max="22" width="25.5" style="262" bestFit="1" customWidth="1"/>
    <col min="23" max="23" width="23.875" style="262" bestFit="1" customWidth="1"/>
    <col min="24" max="24" width="41" style="262" bestFit="1" customWidth="1"/>
    <col min="25" max="25" width="29.625" style="262" bestFit="1" customWidth="1"/>
    <col min="26" max="26" width="31.875" style="262" bestFit="1" customWidth="1"/>
    <col min="27" max="27" width="34.25" style="262" bestFit="1" customWidth="1"/>
    <col min="28" max="28" width="33.125" style="262" bestFit="1" customWidth="1"/>
    <col min="29" max="16384" width="9" style="286"/>
  </cols>
  <sheetData>
    <row r="1" spans="1:28" x14ac:dyDescent="0.2">
      <c r="A1" s="286" t="s">
        <v>590</v>
      </c>
      <c r="B1" s="260" t="s">
        <v>1437</v>
      </c>
      <c r="C1" s="260" t="s">
        <v>1438</v>
      </c>
      <c r="D1" s="260" t="s">
        <v>1439</v>
      </c>
      <c r="E1" s="286" t="s">
        <v>1441</v>
      </c>
      <c r="F1" s="286" t="s">
        <v>1442</v>
      </c>
      <c r="G1" s="264" t="s">
        <v>1445</v>
      </c>
      <c r="H1" s="264" t="s">
        <v>1446</v>
      </c>
      <c r="I1" s="264" t="s">
        <v>1447</v>
      </c>
      <c r="J1" s="264" t="s">
        <v>1448</v>
      </c>
      <c r="K1" s="286" t="s">
        <v>1449</v>
      </c>
      <c r="L1" s="286" t="s">
        <v>1450</v>
      </c>
      <c r="M1" s="286" t="s">
        <v>1451</v>
      </c>
      <c r="N1" s="286" t="s">
        <v>1452</v>
      </c>
      <c r="O1" s="261" t="s">
        <v>1453</v>
      </c>
      <c r="P1" s="261" t="s">
        <v>2323</v>
      </c>
      <c r="Q1" s="261" t="s">
        <v>1454</v>
      </c>
      <c r="R1" s="261" t="s">
        <v>1455</v>
      </c>
      <c r="S1" s="261" t="s">
        <v>1456</v>
      </c>
      <c r="T1" s="261" t="s">
        <v>1457</v>
      </c>
      <c r="U1" s="261" t="s">
        <v>1458</v>
      </c>
      <c r="V1" s="262" t="s">
        <v>1459</v>
      </c>
      <c r="W1" s="262" t="s">
        <v>1460</v>
      </c>
      <c r="X1" s="262" t="s">
        <v>1461</v>
      </c>
      <c r="Y1" s="262" t="s">
        <v>1462</v>
      </c>
      <c r="Z1" s="262" t="s">
        <v>1463</v>
      </c>
      <c r="AA1" s="262" t="s">
        <v>1465</v>
      </c>
      <c r="AB1" s="262" t="s">
        <v>1466</v>
      </c>
    </row>
    <row r="2" spans="1:28" x14ac:dyDescent="0.2">
      <c r="A2" s="286" t="s">
        <v>591</v>
      </c>
      <c r="B2" s="260" t="s">
        <v>1467</v>
      </c>
      <c r="C2" s="260" t="s">
        <v>1468</v>
      </c>
      <c r="D2" s="260" t="s">
        <v>1469</v>
      </c>
      <c r="E2" s="286" t="s">
        <v>1471</v>
      </c>
      <c r="F2" s="286" t="s">
        <v>1472</v>
      </c>
      <c r="G2" s="264" t="s">
        <v>1475</v>
      </c>
      <c r="H2" s="264" t="s">
        <v>1476</v>
      </c>
      <c r="I2" s="264" t="s">
        <v>1477</v>
      </c>
      <c r="J2" s="264" t="s">
        <v>1478</v>
      </c>
      <c r="K2" s="286" t="s">
        <v>1479</v>
      </c>
      <c r="L2" s="286" t="s">
        <v>1480</v>
      </c>
      <c r="M2" s="286" t="s">
        <v>1481</v>
      </c>
      <c r="N2" s="286" t="s">
        <v>1482</v>
      </c>
      <c r="O2" s="261" t="s">
        <v>1483</v>
      </c>
      <c r="P2" s="261" t="s">
        <v>2324</v>
      </c>
      <c r="Q2" s="261" t="s">
        <v>1484</v>
      </c>
      <c r="R2" s="261" t="s">
        <v>1485</v>
      </c>
      <c r="S2" s="261" t="s">
        <v>1486</v>
      </c>
      <c r="T2" s="261" t="s">
        <v>1487</v>
      </c>
      <c r="U2" s="261" t="s">
        <v>1488</v>
      </c>
      <c r="V2" s="262" t="s">
        <v>1489</v>
      </c>
      <c r="W2" s="262" t="s">
        <v>1490</v>
      </c>
      <c r="X2" s="262" t="s">
        <v>1491</v>
      </c>
      <c r="Y2" s="262" t="s">
        <v>1492</v>
      </c>
      <c r="Z2" s="262" t="s">
        <v>1493</v>
      </c>
      <c r="AA2" s="262" t="s">
        <v>1495</v>
      </c>
      <c r="AB2" s="262" t="s">
        <v>1496</v>
      </c>
    </row>
    <row r="3" spans="1:28" x14ac:dyDescent="0.2">
      <c r="A3" s="286" t="s">
        <v>592</v>
      </c>
      <c r="B3" s="260">
        <v>79779044.400000006</v>
      </c>
      <c r="C3" s="260">
        <v>1446878.18</v>
      </c>
      <c r="D3" s="260">
        <v>12911761.6</v>
      </c>
      <c r="E3" s="286">
        <v>111350155.67</v>
      </c>
      <c r="F3" s="286">
        <v>25848044.670000002</v>
      </c>
      <c r="G3" s="264">
        <v>255377.62</v>
      </c>
      <c r="H3" s="264">
        <v>1215450.54</v>
      </c>
      <c r="I3" s="264">
        <v>506757</v>
      </c>
      <c r="J3" s="264">
        <v>875360.76</v>
      </c>
      <c r="K3" s="286">
        <v>47200</v>
      </c>
      <c r="L3" s="286">
        <v>-3982433.39</v>
      </c>
      <c r="M3" s="286">
        <v>-45112967.890000001</v>
      </c>
      <c r="N3" s="286">
        <v>338960427.63999999</v>
      </c>
      <c r="O3" s="261">
        <v>1611.29</v>
      </c>
      <c r="P3" s="261">
        <v>760</v>
      </c>
      <c r="Q3" s="261">
        <v>131291687.70999999</v>
      </c>
      <c r="R3" s="261">
        <v>4261370.5</v>
      </c>
      <c r="S3" s="261">
        <v>253239.75</v>
      </c>
      <c r="T3" s="261">
        <v>115846750.77</v>
      </c>
      <c r="U3" s="261">
        <v>11251961.869999999</v>
      </c>
      <c r="V3" s="262">
        <v>173473064.44</v>
      </c>
      <c r="W3" s="262">
        <v>32700</v>
      </c>
      <c r="X3" s="262">
        <v>81743.600000000006</v>
      </c>
      <c r="Y3" s="262">
        <v>55034668.82</v>
      </c>
      <c r="Z3" s="262">
        <v>11521475.74</v>
      </c>
      <c r="AA3" s="262">
        <v>-19940</v>
      </c>
      <c r="AB3" s="262">
        <v>53920.38</v>
      </c>
    </row>
    <row r="4" spans="1:28" x14ac:dyDescent="0.2">
      <c r="A4" s="286" t="s">
        <v>2325</v>
      </c>
      <c r="B4" s="260">
        <v>36463.17</v>
      </c>
      <c r="E4" s="286">
        <v>195074</v>
      </c>
      <c r="F4" s="286">
        <v>15</v>
      </c>
      <c r="M4" s="286">
        <v>-1282339.8600000001</v>
      </c>
      <c r="N4" s="286">
        <v>1570000</v>
      </c>
      <c r="O4" s="261">
        <v>11.03</v>
      </c>
      <c r="Q4" s="261">
        <v>8000</v>
      </c>
      <c r="T4" s="261">
        <v>467144.1</v>
      </c>
      <c r="U4" s="261">
        <v>1180915.6499999999</v>
      </c>
      <c r="V4" s="262">
        <v>580824.1</v>
      </c>
      <c r="Y4" s="262">
        <v>33962.65</v>
      </c>
      <c r="Z4" s="262">
        <v>55792</v>
      </c>
    </row>
    <row r="5" spans="1:28" x14ac:dyDescent="0.2">
      <c r="A5" s="286" t="s">
        <v>2326</v>
      </c>
      <c r="B5" s="260">
        <v>48.14</v>
      </c>
      <c r="E5" s="286">
        <v>481510</v>
      </c>
      <c r="M5" s="286">
        <v>-700917.51</v>
      </c>
      <c r="N5" s="286">
        <v>1209311.82</v>
      </c>
      <c r="S5" s="261">
        <v>38.83</v>
      </c>
      <c r="T5" s="261">
        <v>671228.5</v>
      </c>
      <c r="U5" s="261">
        <v>152138.64000000001</v>
      </c>
      <c r="V5" s="262">
        <v>808858.5</v>
      </c>
      <c r="X5" s="262">
        <v>2000</v>
      </c>
      <c r="Y5" s="262">
        <v>15003.64</v>
      </c>
      <c r="Z5" s="262">
        <v>24380</v>
      </c>
    </row>
    <row r="6" spans="1:28" x14ac:dyDescent="0.2">
      <c r="A6" s="286" t="s">
        <v>2327</v>
      </c>
      <c r="B6" s="260">
        <v>3855.18</v>
      </c>
      <c r="D6" s="260">
        <v>15490</v>
      </c>
      <c r="E6" s="286">
        <v>2440002.5499999998</v>
      </c>
      <c r="F6" s="286">
        <v>14928.34</v>
      </c>
      <c r="L6" s="286">
        <v>-226997.82</v>
      </c>
      <c r="M6" s="286">
        <v>1339054.9099999999</v>
      </c>
      <c r="N6" s="286">
        <v>1382089.34</v>
      </c>
      <c r="S6" s="261">
        <v>7.97</v>
      </c>
      <c r="T6" s="261">
        <v>663882.80000000005</v>
      </c>
      <c r="U6" s="261">
        <v>165949.14000000001</v>
      </c>
      <c r="V6" s="262">
        <v>734072.8</v>
      </c>
      <c r="Y6" s="262">
        <v>40222.14</v>
      </c>
      <c r="Z6" s="262">
        <v>46978.33</v>
      </c>
    </row>
    <row r="7" spans="1:28" x14ac:dyDescent="0.2">
      <c r="A7" s="286" t="s">
        <v>2328</v>
      </c>
      <c r="B7" s="260">
        <v>44963.38</v>
      </c>
      <c r="D7" s="260">
        <v>5965</v>
      </c>
      <c r="E7" s="286">
        <v>3</v>
      </c>
      <c r="F7" s="286">
        <v>229950.19</v>
      </c>
      <c r="G7" s="264">
        <v>0</v>
      </c>
      <c r="M7" s="286">
        <v>-1265213.75</v>
      </c>
      <c r="N7" s="286">
        <v>1532600</v>
      </c>
      <c r="S7" s="261">
        <v>44.96</v>
      </c>
      <c r="T7" s="261">
        <v>529762.5</v>
      </c>
      <c r="U7" s="261">
        <v>211268.27</v>
      </c>
      <c r="V7" s="262">
        <v>624828.5</v>
      </c>
      <c r="Y7" s="262">
        <v>65987.27</v>
      </c>
      <c r="Z7" s="262">
        <v>36764.639999999999</v>
      </c>
    </row>
    <row r="8" spans="1:28" x14ac:dyDescent="0.2">
      <c r="A8" s="286" t="s">
        <v>2329</v>
      </c>
      <c r="B8" s="260">
        <v>19089.990000000002</v>
      </c>
      <c r="D8" s="260">
        <v>2660</v>
      </c>
      <c r="E8" s="286">
        <v>1890502</v>
      </c>
      <c r="F8" s="286">
        <v>23016.9</v>
      </c>
      <c r="M8" s="286">
        <v>-271935.01</v>
      </c>
      <c r="N8" s="286">
        <v>2300000</v>
      </c>
      <c r="Q8" s="261">
        <v>8000</v>
      </c>
      <c r="T8" s="261">
        <v>492617</v>
      </c>
      <c r="U8" s="261">
        <v>236469.38</v>
      </c>
      <c r="V8" s="262">
        <v>667817</v>
      </c>
      <c r="Y8" s="262">
        <v>90054.38</v>
      </c>
      <c r="Z8" s="262">
        <v>72011.100000000006</v>
      </c>
    </row>
    <row r="9" spans="1:28" x14ac:dyDescent="0.2">
      <c r="A9" s="286" t="s">
        <v>2330</v>
      </c>
      <c r="B9" s="260">
        <v>78042.240000000005</v>
      </c>
      <c r="D9" s="260">
        <v>7110.26</v>
      </c>
      <c r="E9" s="286">
        <v>3060666.8</v>
      </c>
      <c r="F9" s="286">
        <v>328105.58</v>
      </c>
      <c r="M9" s="286">
        <v>2366999.5</v>
      </c>
      <c r="N9" s="286">
        <v>1150000</v>
      </c>
      <c r="Q9" s="261">
        <v>8000</v>
      </c>
      <c r="T9" s="261">
        <v>596200</v>
      </c>
      <c r="U9" s="261">
        <v>466714.4</v>
      </c>
      <c r="V9" s="262">
        <v>755537.48</v>
      </c>
      <c r="Y9" s="262">
        <v>94737.69</v>
      </c>
      <c r="Z9" s="262">
        <v>110813.85</v>
      </c>
    </row>
    <row r="10" spans="1:28" x14ac:dyDescent="0.2">
      <c r="A10" s="286" t="s">
        <v>2331</v>
      </c>
      <c r="B10" s="260">
        <v>15424.95</v>
      </c>
      <c r="E10" s="286">
        <v>3160053.32</v>
      </c>
      <c r="F10" s="286">
        <v>34</v>
      </c>
      <c r="M10" s="286">
        <v>1998031.28</v>
      </c>
      <c r="N10" s="286">
        <v>1250300</v>
      </c>
      <c r="T10" s="261">
        <v>610815</v>
      </c>
      <c r="U10" s="261">
        <v>106964.32</v>
      </c>
      <c r="V10" s="262">
        <v>645331</v>
      </c>
      <c r="X10" s="262">
        <v>2070</v>
      </c>
      <c r="Y10" s="262">
        <v>104567.32</v>
      </c>
      <c r="Z10" s="262">
        <v>38630.01</v>
      </c>
    </row>
    <row r="11" spans="1:28" x14ac:dyDescent="0.2">
      <c r="A11" s="286" t="s">
        <v>2332</v>
      </c>
      <c r="B11" s="260">
        <v>97069.02</v>
      </c>
      <c r="D11" s="260">
        <v>5155</v>
      </c>
      <c r="E11" s="286">
        <v>195605</v>
      </c>
      <c r="F11" s="286">
        <v>4474.8999999999996</v>
      </c>
      <c r="M11" s="286">
        <v>-1270905.6100000001</v>
      </c>
      <c r="N11" s="286">
        <v>1542339.31</v>
      </c>
      <c r="Q11" s="261">
        <v>8000</v>
      </c>
      <c r="S11" s="261">
        <v>32.43</v>
      </c>
      <c r="T11" s="261">
        <v>439768.5</v>
      </c>
      <c r="U11" s="261">
        <v>1468066.18</v>
      </c>
      <c r="V11" s="262">
        <v>1639054.5</v>
      </c>
      <c r="Y11" s="262">
        <v>192089.18</v>
      </c>
      <c r="Z11" s="262">
        <v>41857.21</v>
      </c>
    </row>
    <row r="12" spans="1:28" x14ac:dyDescent="0.2">
      <c r="A12" s="286" t="s">
        <v>2333</v>
      </c>
      <c r="B12" s="260">
        <v>34689.89</v>
      </c>
      <c r="D12" s="260">
        <v>2818</v>
      </c>
      <c r="E12" s="286">
        <v>1183336.8600000001</v>
      </c>
      <c r="F12" s="286">
        <v>2680.68</v>
      </c>
      <c r="M12" s="286">
        <v>-591406.13</v>
      </c>
      <c r="N12" s="286">
        <v>1850000</v>
      </c>
      <c r="Q12" s="261">
        <v>8000</v>
      </c>
      <c r="T12" s="261">
        <v>1433722.5</v>
      </c>
      <c r="U12" s="261">
        <v>209993.1</v>
      </c>
      <c r="V12" s="262">
        <v>1527572.5</v>
      </c>
      <c r="Y12" s="262">
        <v>124544.9</v>
      </c>
      <c r="Z12" s="262">
        <v>34666.639999999999</v>
      </c>
    </row>
    <row r="13" spans="1:28" x14ac:dyDescent="0.2">
      <c r="A13" s="286" t="s">
        <v>2334</v>
      </c>
      <c r="B13" s="260">
        <v>138262.42000000001</v>
      </c>
      <c r="D13" s="260">
        <v>5820</v>
      </c>
      <c r="E13" s="286">
        <v>365160.04</v>
      </c>
      <c r="F13" s="286">
        <v>5715.5</v>
      </c>
      <c r="M13" s="286">
        <v>-668714.77</v>
      </c>
      <c r="N13" s="286">
        <v>1236758.5</v>
      </c>
      <c r="P13" s="261">
        <v>760</v>
      </c>
      <c r="Q13" s="261">
        <v>63200</v>
      </c>
      <c r="T13" s="261">
        <v>1029621.55</v>
      </c>
      <c r="U13" s="261">
        <v>208488.01</v>
      </c>
      <c r="V13" s="262">
        <v>1182641.55</v>
      </c>
      <c r="Y13" s="262">
        <v>121438.01</v>
      </c>
      <c r="Z13" s="262">
        <v>51075.77</v>
      </c>
    </row>
    <row r="14" spans="1:28" x14ac:dyDescent="0.2">
      <c r="A14" s="286" t="s">
        <v>2335</v>
      </c>
      <c r="B14" s="260">
        <v>33265.89</v>
      </c>
      <c r="D14" s="260">
        <v>8355</v>
      </c>
      <c r="E14" s="286">
        <v>1839769.02</v>
      </c>
      <c r="F14" s="286">
        <v>10</v>
      </c>
      <c r="G14" s="264">
        <v>0</v>
      </c>
      <c r="M14" s="286">
        <v>659540.23</v>
      </c>
      <c r="N14" s="286">
        <v>1223648</v>
      </c>
      <c r="T14" s="261">
        <v>571302</v>
      </c>
      <c r="U14" s="261">
        <v>977700.13</v>
      </c>
      <c r="V14" s="262">
        <v>1451748</v>
      </c>
      <c r="Y14" s="262">
        <v>77349.13</v>
      </c>
      <c r="Z14" s="262">
        <v>37933.32</v>
      </c>
      <c r="AA14" s="262">
        <v>-19940</v>
      </c>
    </row>
    <row r="15" spans="1:28" x14ac:dyDescent="0.2">
      <c r="A15" s="286" t="s">
        <v>2336</v>
      </c>
      <c r="B15" s="260">
        <v>33971.25</v>
      </c>
      <c r="D15" s="260">
        <v>10100</v>
      </c>
      <c r="E15" s="286">
        <v>585086.21</v>
      </c>
      <c r="F15" s="286">
        <v>117139.14</v>
      </c>
      <c r="G15" s="264">
        <v>6040</v>
      </c>
      <c r="M15" s="286">
        <v>-1027933.16</v>
      </c>
      <c r="N15" s="286">
        <v>1790913.12</v>
      </c>
      <c r="Q15" s="261">
        <v>8000</v>
      </c>
      <c r="T15" s="261">
        <v>5197879.3</v>
      </c>
      <c r="U15" s="261">
        <v>1253224.6200000001</v>
      </c>
      <c r="V15" s="262">
        <v>5642399.2999999998</v>
      </c>
      <c r="Y15" s="262">
        <v>123364.62</v>
      </c>
      <c r="Z15" s="262">
        <v>63663.360000000001</v>
      </c>
    </row>
    <row r="16" spans="1:28" x14ac:dyDescent="0.2">
      <c r="A16" s="286" t="s">
        <v>2337</v>
      </c>
      <c r="B16" s="260">
        <v>12591.16</v>
      </c>
      <c r="D16" s="260">
        <v>2944</v>
      </c>
      <c r="E16" s="286">
        <v>146443.93</v>
      </c>
      <c r="F16" s="286">
        <v>6251.51</v>
      </c>
      <c r="M16" s="286">
        <v>-1133891.8</v>
      </c>
      <c r="N16" s="286">
        <v>1325520</v>
      </c>
      <c r="Q16" s="261">
        <v>8000</v>
      </c>
      <c r="S16" s="261">
        <v>29.04</v>
      </c>
      <c r="T16" s="261">
        <v>883571</v>
      </c>
      <c r="U16" s="261">
        <v>115074.25</v>
      </c>
      <c r="V16" s="262">
        <v>952141</v>
      </c>
      <c r="Y16" s="262">
        <v>46504.25</v>
      </c>
      <c r="Z16" s="262">
        <v>31426.639999999999</v>
      </c>
    </row>
    <row r="17" spans="1:26" x14ac:dyDescent="0.2">
      <c r="A17" s="286" t="s">
        <v>2338</v>
      </c>
      <c r="B17" s="260">
        <v>38490.79</v>
      </c>
      <c r="D17" s="260">
        <v>2975</v>
      </c>
      <c r="E17" s="286">
        <v>1831071.29</v>
      </c>
      <c r="F17" s="286">
        <v>7262.39</v>
      </c>
      <c r="M17" s="286">
        <v>507687.67</v>
      </c>
      <c r="N17" s="286">
        <v>1385124.66</v>
      </c>
      <c r="T17" s="261">
        <v>1349072.5</v>
      </c>
      <c r="U17" s="261">
        <v>154824.88</v>
      </c>
      <c r="V17" s="262">
        <v>1425538.5</v>
      </c>
      <c r="Y17" s="262">
        <v>51228.44</v>
      </c>
      <c r="Z17" s="262">
        <v>40143.300000000003</v>
      </c>
    </row>
    <row r="18" spans="1:26" x14ac:dyDescent="0.2">
      <c r="A18" s="286" t="s">
        <v>2339</v>
      </c>
      <c r="B18" s="260">
        <v>12799.19</v>
      </c>
      <c r="D18" s="260">
        <v>30106</v>
      </c>
      <c r="E18" s="286">
        <v>937301.72</v>
      </c>
      <c r="F18" s="286">
        <v>28</v>
      </c>
      <c r="G18" s="264">
        <v>0</v>
      </c>
      <c r="M18" s="286">
        <v>-192545.27</v>
      </c>
      <c r="N18" s="286">
        <v>1199644.94</v>
      </c>
      <c r="Q18" s="261">
        <v>8000</v>
      </c>
      <c r="S18" s="261">
        <v>8.24</v>
      </c>
      <c r="T18" s="261">
        <v>748618</v>
      </c>
      <c r="U18" s="261">
        <v>130587.69</v>
      </c>
      <c r="V18" s="262">
        <v>832950.52</v>
      </c>
      <c r="Y18" s="262">
        <v>54728.17</v>
      </c>
      <c r="Z18" s="262">
        <v>26400</v>
      </c>
    </row>
    <row r="19" spans="1:26" x14ac:dyDescent="0.2">
      <c r="A19" s="286" t="s">
        <v>2340</v>
      </c>
      <c r="B19" s="260">
        <v>1053.45</v>
      </c>
      <c r="E19" s="286">
        <v>1343721.86</v>
      </c>
      <c r="F19" s="286">
        <v>1111</v>
      </c>
      <c r="M19" s="286">
        <v>-243452.21</v>
      </c>
      <c r="N19" s="286">
        <v>1642759</v>
      </c>
      <c r="T19" s="261">
        <v>633629.5</v>
      </c>
      <c r="U19" s="261">
        <v>231367.98</v>
      </c>
      <c r="V19" s="262">
        <v>727395.5</v>
      </c>
      <c r="Y19" s="262">
        <v>13401.98</v>
      </c>
      <c r="Z19" s="262">
        <v>53420.480000000003</v>
      </c>
    </row>
    <row r="20" spans="1:26" x14ac:dyDescent="0.2">
      <c r="A20" s="286" t="s">
        <v>2341</v>
      </c>
      <c r="B20" s="260">
        <v>635.36</v>
      </c>
      <c r="E20" s="286">
        <v>433833.35</v>
      </c>
      <c r="F20" s="286">
        <v>353419.99</v>
      </c>
      <c r="M20" s="286">
        <v>-393711.3</v>
      </c>
      <c r="N20" s="286">
        <v>1230000</v>
      </c>
      <c r="T20" s="261">
        <v>886683</v>
      </c>
      <c r="U20" s="261">
        <v>163731.32</v>
      </c>
      <c r="V20" s="262">
        <v>926433</v>
      </c>
      <c r="X20" s="262">
        <v>10840</v>
      </c>
      <c r="Y20" s="262">
        <v>42141.32</v>
      </c>
      <c r="Z20" s="262">
        <v>48400</v>
      </c>
    </row>
    <row r="21" spans="1:26" x14ac:dyDescent="0.2">
      <c r="A21" s="286" t="s">
        <v>2342</v>
      </c>
      <c r="B21" s="260">
        <v>32036.880000000001</v>
      </c>
      <c r="D21" s="260">
        <v>45304</v>
      </c>
      <c r="F21" s="286">
        <v>4785.99</v>
      </c>
      <c r="M21" s="286">
        <v>-990620.14</v>
      </c>
      <c r="N21" s="286">
        <v>1067330</v>
      </c>
      <c r="Q21" s="261">
        <v>8000</v>
      </c>
      <c r="T21" s="261">
        <v>846339.3</v>
      </c>
      <c r="U21" s="261">
        <v>441386.4</v>
      </c>
      <c r="V21" s="262">
        <v>929154.3</v>
      </c>
      <c r="X21" s="262">
        <v>6910</v>
      </c>
      <c r="Y21" s="262">
        <v>79109.929999999993</v>
      </c>
      <c r="Z21" s="262">
        <v>1934.46</v>
      </c>
    </row>
    <row r="22" spans="1:26" x14ac:dyDescent="0.2">
      <c r="A22" s="286" t="s">
        <v>1648</v>
      </c>
      <c r="B22" s="260">
        <v>536754.04</v>
      </c>
      <c r="C22" s="260">
        <v>82480.929999999993</v>
      </c>
      <c r="D22" s="260">
        <v>220474.19</v>
      </c>
      <c r="E22" s="286">
        <v>233832.35</v>
      </c>
      <c r="F22" s="286">
        <v>303822.74</v>
      </c>
      <c r="Q22" s="261">
        <v>525500.63</v>
      </c>
      <c r="S22" s="261">
        <v>36.94</v>
      </c>
      <c r="T22" s="261">
        <v>758500</v>
      </c>
      <c r="V22" s="262">
        <v>873055</v>
      </c>
      <c r="Y22" s="262">
        <v>352929.46</v>
      </c>
      <c r="Z22" s="262">
        <v>66362.67</v>
      </c>
    </row>
    <row r="23" spans="1:26" x14ac:dyDescent="0.2">
      <c r="A23" s="286" t="s">
        <v>1649</v>
      </c>
      <c r="B23" s="260">
        <v>192548.75</v>
      </c>
      <c r="D23" s="260">
        <v>114964.51</v>
      </c>
      <c r="E23" s="286">
        <v>181367.2</v>
      </c>
      <c r="F23" s="286">
        <v>159470.88</v>
      </c>
      <c r="N23" s="286">
        <v>2340148.79</v>
      </c>
      <c r="Q23" s="261">
        <v>569605.49</v>
      </c>
      <c r="R23" s="261">
        <v>35000</v>
      </c>
      <c r="T23" s="261">
        <v>515720</v>
      </c>
      <c r="V23" s="262">
        <v>698020</v>
      </c>
      <c r="Y23" s="262">
        <v>240524.61</v>
      </c>
      <c r="Z23" s="262">
        <v>39541.279999999999</v>
      </c>
    </row>
    <row r="24" spans="1:26" x14ac:dyDescent="0.2">
      <c r="A24" s="286" t="s">
        <v>1650</v>
      </c>
      <c r="B24" s="260">
        <v>633594.81000000006</v>
      </c>
      <c r="C24" s="260">
        <v>87591.66</v>
      </c>
      <c r="D24" s="260">
        <v>232678.92</v>
      </c>
      <c r="E24" s="286">
        <v>202111.09</v>
      </c>
      <c r="F24" s="286">
        <v>130250.2</v>
      </c>
      <c r="N24" s="286">
        <v>2461151.44</v>
      </c>
      <c r="Q24" s="261">
        <v>990141.08</v>
      </c>
      <c r="R24" s="261">
        <v>150100</v>
      </c>
      <c r="S24" s="261">
        <v>73.349999999999994</v>
      </c>
      <c r="T24" s="261">
        <v>1054000</v>
      </c>
      <c r="V24" s="262">
        <v>1281554</v>
      </c>
      <c r="Y24" s="262">
        <v>525144.57999999996</v>
      </c>
      <c r="Z24" s="262">
        <v>33741.440000000002</v>
      </c>
    </row>
    <row r="25" spans="1:26" x14ac:dyDescent="0.2">
      <c r="A25" s="286" t="s">
        <v>1651</v>
      </c>
      <c r="B25" s="260">
        <v>313292.71999999997</v>
      </c>
      <c r="C25" s="260">
        <v>12666.46</v>
      </c>
      <c r="D25" s="260">
        <v>119750.99</v>
      </c>
      <c r="E25" s="286">
        <v>272160.65999999997</v>
      </c>
      <c r="F25" s="286">
        <v>118842.67</v>
      </c>
      <c r="N25" s="286">
        <v>1609968.11</v>
      </c>
      <c r="Q25" s="261">
        <v>493062.81</v>
      </c>
      <c r="R25" s="261">
        <v>47500</v>
      </c>
      <c r="S25" s="261">
        <v>110.56</v>
      </c>
      <c r="T25" s="261">
        <v>619600</v>
      </c>
      <c r="V25" s="262">
        <v>716527</v>
      </c>
      <c r="Y25" s="262">
        <v>241522.65</v>
      </c>
      <c r="Z25" s="262">
        <v>61695.7</v>
      </c>
    </row>
    <row r="26" spans="1:26" x14ac:dyDescent="0.2">
      <c r="A26" s="286" t="s">
        <v>1652</v>
      </c>
      <c r="B26" s="260">
        <v>181596.19</v>
      </c>
      <c r="C26" s="260">
        <v>917</v>
      </c>
      <c r="D26" s="260">
        <v>131515</v>
      </c>
      <c r="E26" s="286">
        <v>226463</v>
      </c>
      <c r="F26" s="286">
        <v>85075.82</v>
      </c>
      <c r="N26" s="286">
        <v>1693812.25</v>
      </c>
      <c r="Q26" s="261">
        <v>302832.74</v>
      </c>
      <c r="S26" s="261">
        <v>10.52</v>
      </c>
      <c r="T26" s="261">
        <v>452150</v>
      </c>
      <c r="V26" s="262">
        <v>537057</v>
      </c>
      <c r="Y26" s="262">
        <v>119532.94</v>
      </c>
      <c r="Z26" s="262">
        <v>27600.74</v>
      </c>
    </row>
    <row r="27" spans="1:26" x14ac:dyDescent="0.2">
      <c r="A27" s="286" t="s">
        <v>1653</v>
      </c>
      <c r="B27" s="260">
        <v>581362.79</v>
      </c>
      <c r="C27" s="260">
        <v>93970.54</v>
      </c>
      <c r="D27" s="260">
        <v>104974.41</v>
      </c>
      <c r="E27" s="286">
        <v>256605.52</v>
      </c>
      <c r="F27" s="286">
        <v>202491.61</v>
      </c>
      <c r="M27" s="286">
        <v>300</v>
      </c>
      <c r="N27" s="286">
        <v>1247745.83</v>
      </c>
      <c r="Q27" s="261">
        <v>803508.08</v>
      </c>
      <c r="S27" s="261">
        <v>1968.12</v>
      </c>
      <c r="T27" s="261">
        <v>622150</v>
      </c>
      <c r="V27" s="262">
        <v>794925</v>
      </c>
      <c r="Y27" s="262">
        <v>505667.31</v>
      </c>
      <c r="Z27" s="262">
        <v>56301.75</v>
      </c>
    </row>
    <row r="28" spans="1:26" x14ac:dyDescent="0.2">
      <c r="A28" s="286" t="s">
        <v>1654</v>
      </c>
      <c r="B28" s="260">
        <v>587828.31999999995</v>
      </c>
      <c r="C28" s="260">
        <v>2150.65</v>
      </c>
      <c r="D28" s="260">
        <v>141592.44</v>
      </c>
      <c r="E28" s="286">
        <v>318332.61</v>
      </c>
      <c r="F28" s="286">
        <v>169985.29</v>
      </c>
      <c r="N28" s="286">
        <v>1804121.26</v>
      </c>
      <c r="Q28" s="261">
        <v>456755.23</v>
      </c>
      <c r="T28" s="261">
        <v>300580</v>
      </c>
      <c r="V28" s="262">
        <v>458999</v>
      </c>
      <c r="Y28" s="262">
        <v>302115.90000000002</v>
      </c>
      <c r="Z28" s="262">
        <v>70428.27</v>
      </c>
    </row>
    <row r="29" spans="1:26" x14ac:dyDescent="0.2">
      <c r="A29" s="286" t="s">
        <v>1655</v>
      </c>
      <c r="B29" s="260">
        <v>601223.62</v>
      </c>
      <c r="C29" s="260">
        <v>4025.8</v>
      </c>
      <c r="D29" s="260">
        <v>132737.87</v>
      </c>
      <c r="E29" s="286">
        <v>352852.38</v>
      </c>
      <c r="F29" s="286">
        <v>211447.12</v>
      </c>
      <c r="J29" s="264">
        <v>220.82</v>
      </c>
      <c r="M29" s="286">
        <v>539.76</v>
      </c>
      <c r="N29" s="286">
        <v>1414760.08</v>
      </c>
      <c r="Q29" s="261">
        <v>865888.21</v>
      </c>
      <c r="R29" s="261">
        <v>28793.1</v>
      </c>
      <c r="S29" s="261">
        <v>110.88</v>
      </c>
      <c r="T29" s="261">
        <v>635160</v>
      </c>
      <c r="V29" s="262">
        <v>820933</v>
      </c>
      <c r="Y29" s="262">
        <v>542972.49</v>
      </c>
      <c r="Z29" s="262">
        <v>88476.04</v>
      </c>
    </row>
    <row r="30" spans="1:26" x14ac:dyDescent="0.2">
      <c r="A30" s="286" t="s">
        <v>1656</v>
      </c>
      <c r="B30" s="260">
        <v>724803.69</v>
      </c>
      <c r="C30" s="260">
        <v>34405</v>
      </c>
      <c r="D30" s="260">
        <v>547706.91</v>
      </c>
      <c r="E30" s="286">
        <v>180755.46</v>
      </c>
      <c r="F30" s="286">
        <v>167724.48000000001</v>
      </c>
      <c r="N30" s="286">
        <v>1595887.05</v>
      </c>
      <c r="Q30" s="261">
        <v>1319924.72</v>
      </c>
      <c r="R30" s="261">
        <v>29628.42</v>
      </c>
      <c r="S30" s="261">
        <v>14.39</v>
      </c>
      <c r="T30" s="261">
        <v>758640</v>
      </c>
      <c r="V30" s="262">
        <v>1019960</v>
      </c>
      <c r="Y30" s="262">
        <v>951076.38</v>
      </c>
      <c r="Z30" s="262">
        <v>39796.550000000003</v>
      </c>
    </row>
    <row r="31" spans="1:26" x14ac:dyDescent="0.2">
      <c r="A31" s="286" t="s">
        <v>1657</v>
      </c>
      <c r="B31" s="260">
        <v>507962.03</v>
      </c>
      <c r="D31" s="260">
        <v>274628.89</v>
      </c>
      <c r="E31" s="286">
        <v>108184.57</v>
      </c>
      <c r="F31" s="286">
        <v>168756.42</v>
      </c>
      <c r="J31" s="264">
        <v>7.2</v>
      </c>
      <c r="N31" s="286">
        <v>1789492.25</v>
      </c>
      <c r="Q31" s="261">
        <v>539467.81999999995</v>
      </c>
      <c r="R31" s="261">
        <v>17482.21</v>
      </c>
      <c r="T31" s="261">
        <v>317960</v>
      </c>
      <c r="V31" s="262">
        <v>439350</v>
      </c>
      <c r="Y31" s="262">
        <v>388727.16</v>
      </c>
      <c r="Z31" s="262">
        <v>38217.360000000001</v>
      </c>
    </row>
    <row r="32" spans="1:26" x14ac:dyDescent="0.2">
      <c r="A32" s="286" t="s">
        <v>1658</v>
      </c>
      <c r="B32" s="260">
        <v>639800.62</v>
      </c>
      <c r="C32" s="260">
        <v>3760</v>
      </c>
      <c r="D32" s="260">
        <v>90726.02</v>
      </c>
      <c r="E32" s="286">
        <v>204874.14</v>
      </c>
      <c r="F32" s="286">
        <v>396993.37</v>
      </c>
      <c r="N32" s="286">
        <v>3102228.3</v>
      </c>
      <c r="Q32" s="261">
        <v>668670.42000000004</v>
      </c>
      <c r="R32" s="261">
        <v>57238.81</v>
      </c>
      <c r="S32" s="261">
        <v>195.87</v>
      </c>
      <c r="T32" s="261">
        <v>669120</v>
      </c>
      <c r="V32" s="262">
        <v>786319</v>
      </c>
      <c r="Y32" s="262">
        <v>290813.74</v>
      </c>
      <c r="Z32" s="262">
        <v>125577.84</v>
      </c>
    </row>
    <row r="33" spans="1:26" x14ac:dyDescent="0.2">
      <c r="A33" s="286" t="s">
        <v>1659</v>
      </c>
      <c r="B33" s="260">
        <v>919368.97</v>
      </c>
      <c r="C33" s="260">
        <v>66614.62</v>
      </c>
      <c r="D33" s="260">
        <v>116061.2</v>
      </c>
      <c r="E33" s="286">
        <v>286885.09000000003</v>
      </c>
      <c r="F33" s="286">
        <v>160095.10999999999</v>
      </c>
      <c r="J33" s="264">
        <v>106.91</v>
      </c>
      <c r="N33" s="286">
        <v>1484748</v>
      </c>
      <c r="Q33" s="261">
        <v>872378.03</v>
      </c>
      <c r="R33" s="261">
        <v>157744.32999999999</v>
      </c>
      <c r="S33" s="261">
        <v>1593.62</v>
      </c>
      <c r="T33" s="261">
        <v>323400</v>
      </c>
      <c r="V33" s="262">
        <v>456784</v>
      </c>
      <c r="Y33" s="262">
        <v>304556.06</v>
      </c>
      <c r="Z33" s="262">
        <v>74850.880000000005</v>
      </c>
    </row>
    <row r="34" spans="1:26" x14ac:dyDescent="0.2">
      <c r="A34" s="286" t="s">
        <v>1660</v>
      </c>
      <c r="B34" s="260">
        <v>798425.47</v>
      </c>
      <c r="C34" s="260">
        <v>13141.49</v>
      </c>
      <c r="D34" s="260">
        <v>130219.34</v>
      </c>
      <c r="E34" s="286">
        <v>90496.92</v>
      </c>
      <c r="F34" s="286">
        <v>195157.35</v>
      </c>
      <c r="N34" s="286">
        <v>1924840.79</v>
      </c>
      <c r="Q34" s="261">
        <v>724302.39</v>
      </c>
      <c r="S34" s="261">
        <v>260.56</v>
      </c>
      <c r="T34" s="261">
        <v>396560</v>
      </c>
      <c r="V34" s="262">
        <v>507981</v>
      </c>
      <c r="Y34" s="262">
        <v>357627.59</v>
      </c>
      <c r="Z34" s="262">
        <v>63701.68</v>
      </c>
    </row>
    <row r="35" spans="1:26" x14ac:dyDescent="0.2">
      <c r="A35" s="286" t="s">
        <v>1661</v>
      </c>
      <c r="B35" s="260">
        <v>1259463.3</v>
      </c>
      <c r="C35" s="260">
        <v>115053.6</v>
      </c>
      <c r="D35" s="260">
        <v>207793.06</v>
      </c>
      <c r="E35" s="286">
        <v>216312.6</v>
      </c>
      <c r="F35" s="286">
        <v>120268.31</v>
      </c>
      <c r="N35" s="286">
        <v>1101601.1100000001</v>
      </c>
      <c r="Q35" s="261">
        <v>930535.4</v>
      </c>
      <c r="R35" s="261">
        <v>21786.45</v>
      </c>
      <c r="S35" s="261">
        <v>640.61</v>
      </c>
      <c r="T35" s="261">
        <v>682200</v>
      </c>
      <c r="V35" s="262">
        <v>874050</v>
      </c>
      <c r="Y35" s="262">
        <v>385653.57</v>
      </c>
      <c r="Z35" s="262">
        <v>34499.199999999997</v>
      </c>
    </row>
    <row r="36" spans="1:26" x14ac:dyDescent="0.2">
      <c r="A36" s="286" t="s">
        <v>1662</v>
      </c>
      <c r="B36" s="260">
        <v>390962.38</v>
      </c>
      <c r="C36" s="260">
        <v>9273.4699999999993</v>
      </c>
      <c r="D36" s="260">
        <v>142976.31</v>
      </c>
      <c r="E36" s="286">
        <v>1388507.44</v>
      </c>
      <c r="F36" s="286">
        <v>106214.71</v>
      </c>
      <c r="J36" s="264">
        <v>0</v>
      </c>
      <c r="N36" s="286">
        <v>528949.56000000006</v>
      </c>
      <c r="Q36" s="261">
        <v>607472.71</v>
      </c>
      <c r="R36" s="261">
        <v>74644.27</v>
      </c>
      <c r="T36" s="261">
        <v>392680</v>
      </c>
      <c r="V36" s="262">
        <v>533747</v>
      </c>
      <c r="Y36" s="262">
        <v>368632.86</v>
      </c>
      <c r="Z36" s="262">
        <v>64794.879999999997</v>
      </c>
    </row>
    <row r="37" spans="1:26" x14ac:dyDescent="0.2">
      <c r="A37" s="286" t="s">
        <v>1663</v>
      </c>
      <c r="B37" s="260">
        <v>556996.87</v>
      </c>
      <c r="C37" s="260">
        <v>11830</v>
      </c>
      <c r="D37" s="260">
        <v>124351.26</v>
      </c>
      <c r="E37" s="286">
        <v>418658.99</v>
      </c>
      <c r="F37" s="286">
        <v>49622.080000000002</v>
      </c>
      <c r="J37" s="264">
        <v>0</v>
      </c>
      <c r="M37" s="286">
        <v>99448.88</v>
      </c>
      <c r="N37" s="286">
        <v>1603684.39</v>
      </c>
      <c r="Q37" s="261">
        <v>643131.47</v>
      </c>
      <c r="R37" s="261">
        <v>37200</v>
      </c>
      <c r="S37" s="261">
        <v>158.82</v>
      </c>
      <c r="T37" s="261">
        <v>701960</v>
      </c>
      <c r="V37" s="262">
        <v>824503</v>
      </c>
      <c r="Y37" s="262">
        <v>236821.55</v>
      </c>
      <c r="Z37" s="262">
        <v>27648.12</v>
      </c>
    </row>
    <row r="38" spans="1:26" x14ac:dyDescent="0.2">
      <c r="A38" s="286" t="s">
        <v>1664</v>
      </c>
      <c r="B38" s="260">
        <v>555752.51</v>
      </c>
      <c r="C38" s="260">
        <v>17127.64</v>
      </c>
      <c r="D38" s="260">
        <v>64728.76</v>
      </c>
      <c r="E38" s="286">
        <v>114513.04</v>
      </c>
      <c r="F38" s="286">
        <v>73623.649999999994</v>
      </c>
      <c r="N38" s="286">
        <v>1498620.76</v>
      </c>
      <c r="Q38" s="261">
        <v>584925.43000000005</v>
      </c>
      <c r="R38" s="261">
        <v>39481.870000000003</v>
      </c>
      <c r="S38" s="261">
        <v>65.5</v>
      </c>
      <c r="T38" s="261">
        <v>328360</v>
      </c>
      <c r="V38" s="262">
        <v>407453</v>
      </c>
      <c r="Y38" s="262">
        <v>149430.67000000001</v>
      </c>
      <c r="Z38" s="262">
        <v>45292.959999999999</v>
      </c>
    </row>
    <row r="39" spans="1:26" x14ac:dyDescent="0.2">
      <c r="A39" s="286" t="s">
        <v>1665</v>
      </c>
      <c r="B39" s="260">
        <v>265770.96000000002</v>
      </c>
      <c r="C39" s="260">
        <v>28611.58</v>
      </c>
      <c r="D39" s="260">
        <v>41951.33</v>
      </c>
      <c r="E39" s="286">
        <v>1280705.6100000001</v>
      </c>
      <c r="F39" s="286">
        <v>182059.2</v>
      </c>
      <c r="N39" s="286">
        <v>2339595.1</v>
      </c>
      <c r="Q39" s="261">
        <v>730531.27</v>
      </c>
      <c r="R39" s="261">
        <v>24222.81</v>
      </c>
      <c r="S39" s="261">
        <v>146.53</v>
      </c>
      <c r="T39" s="261">
        <v>425220</v>
      </c>
      <c r="V39" s="262">
        <v>652890</v>
      </c>
      <c r="Y39" s="262">
        <v>259796.42</v>
      </c>
      <c r="Z39" s="262">
        <v>111564.56</v>
      </c>
    </row>
    <row r="40" spans="1:26" x14ac:dyDescent="0.2">
      <c r="A40" s="286" t="s">
        <v>1666</v>
      </c>
      <c r="B40" s="260">
        <v>532665.31000000006</v>
      </c>
      <c r="C40" s="260">
        <v>24583.040000000001</v>
      </c>
      <c r="D40" s="260">
        <v>159533.04</v>
      </c>
      <c r="E40" s="286">
        <v>216635.3</v>
      </c>
      <c r="F40" s="286">
        <v>89254.01</v>
      </c>
      <c r="N40" s="286">
        <v>1457071.21</v>
      </c>
      <c r="Q40" s="261">
        <v>567291.28</v>
      </c>
      <c r="R40" s="261">
        <v>87657.93</v>
      </c>
      <c r="S40" s="261">
        <v>244.69</v>
      </c>
      <c r="T40" s="261">
        <v>137200</v>
      </c>
      <c r="V40" s="262">
        <v>299634</v>
      </c>
      <c r="Y40" s="262">
        <v>228898.23</v>
      </c>
      <c r="Z40" s="262">
        <v>30849.98</v>
      </c>
    </row>
    <row r="41" spans="1:26" x14ac:dyDescent="0.2">
      <c r="A41" s="286" t="s">
        <v>1667</v>
      </c>
      <c r="B41" s="260">
        <v>694113.02</v>
      </c>
      <c r="C41" s="260">
        <v>5254.62</v>
      </c>
      <c r="D41" s="260">
        <v>135590.76</v>
      </c>
      <c r="E41" s="286">
        <v>335978.37</v>
      </c>
      <c r="F41" s="286">
        <v>377573.94</v>
      </c>
      <c r="N41" s="286">
        <v>1798384.44</v>
      </c>
      <c r="Q41" s="261">
        <v>513111.2</v>
      </c>
      <c r="R41" s="261">
        <v>256200</v>
      </c>
      <c r="S41" s="261">
        <v>19.260000000000002</v>
      </c>
      <c r="T41" s="261">
        <v>318000</v>
      </c>
      <c r="V41" s="262">
        <v>413284</v>
      </c>
      <c r="Y41" s="262">
        <v>312346.19</v>
      </c>
      <c r="Z41" s="262">
        <v>102908.56</v>
      </c>
    </row>
    <row r="42" spans="1:26" x14ac:dyDescent="0.2">
      <c r="A42" s="286" t="s">
        <v>1668</v>
      </c>
      <c r="B42" s="260">
        <v>540672.93000000005</v>
      </c>
      <c r="C42" s="260">
        <v>341.72</v>
      </c>
      <c r="D42" s="260">
        <v>124833.15</v>
      </c>
      <c r="E42" s="286">
        <v>295381.71000000002</v>
      </c>
      <c r="F42" s="286">
        <v>189900.85</v>
      </c>
      <c r="G42" s="264">
        <v>6000</v>
      </c>
      <c r="J42" s="264">
        <v>63.07</v>
      </c>
      <c r="N42" s="286">
        <v>1262156.06</v>
      </c>
      <c r="Q42" s="261">
        <v>841358.61</v>
      </c>
      <c r="R42" s="261">
        <v>65884.820000000007</v>
      </c>
      <c r="S42" s="261">
        <v>151.97</v>
      </c>
      <c r="T42" s="261">
        <v>458680</v>
      </c>
      <c r="V42" s="262">
        <v>630923</v>
      </c>
      <c r="Y42" s="262">
        <v>411017.97</v>
      </c>
      <c r="Z42" s="262">
        <v>75569.84</v>
      </c>
    </row>
    <row r="43" spans="1:26" x14ac:dyDescent="0.2">
      <c r="A43" s="286" t="s">
        <v>1669</v>
      </c>
      <c r="B43" s="260">
        <v>450223.93</v>
      </c>
      <c r="C43" s="260">
        <v>3315</v>
      </c>
      <c r="D43" s="260">
        <v>225259.64</v>
      </c>
      <c r="E43" s="286">
        <v>501048.16</v>
      </c>
      <c r="F43" s="286">
        <v>83539.66</v>
      </c>
      <c r="N43" s="286">
        <v>1683339.65</v>
      </c>
      <c r="Q43" s="261">
        <v>570654.71999999997</v>
      </c>
      <c r="R43" s="261">
        <v>246785.48</v>
      </c>
      <c r="S43" s="261">
        <v>40.01</v>
      </c>
      <c r="T43" s="261">
        <v>126640</v>
      </c>
      <c r="V43" s="262">
        <v>284890</v>
      </c>
      <c r="Y43" s="262">
        <v>306529.53000000003</v>
      </c>
      <c r="Z43" s="262">
        <v>57047.12</v>
      </c>
    </row>
    <row r="44" spans="1:26" x14ac:dyDescent="0.2">
      <c r="A44" s="286" t="s">
        <v>1801</v>
      </c>
      <c r="B44" s="260">
        <v>792883.25</v>
      </c>
      <c r="C44" s="260">
        <v>21900</v>
      </c>
      <c r="D44" s="260">
        <v>174690.61</v>
      </c>
      <c r="E44" s="286">
        <v>309907.06</v>
      </c>
      <c r="F44" s="286">
        <v>62257.66</v>
      </c>
      <c r="N44" s="286">
        <v>2224890.19</v>
      </c>
      <c r="Q44" s="261">
        <v>569689.28</v>
      </c>
      <c r="T44" s="261">
        <v>370400</v>
      </c>
      <c r="V44" s="262">
        <v>462650</v>
      </c>
      <c r="Y44" s="262">
        <v>273031.14</v>
      </c>
      <c r="Z44" s="262">
        <v>58507.839999999997</v>
      </c>
    </row>
    <row r="45" spans="1:26" x14ac:dyDescent="0.2">
      <c r="A45" s="286" t="s">
        <v>1815</v>
      </c>
      <c r="B45" s="260">
        <v>475817.5</v>
      </c>
      <c r="C45" s="260">
        <v>47450</v>
      </c>
      <c r="D45" s="260">
        <v>76687.600000000006</v>
      </c>
      <c r="E45" s="286">
        <v>1866050.74</v>
      </c>
      <c r="F45" s="286">
        <v>510440.47</v>
      </c>
      <c r="J45" s="264">
        <v>10000</v>
      </c>
      <c r="Q45" s="261">
        <v>679534.55</v>
      </c>
      <c r="R45" s="261">
        <v>79500</v>
      </c>
      <c r="S45" s="261">
        <v>17.989999999999998</v>
      </c>
      <c r="T45" s="261">
        <v>463560</v>
      </c>
      <c r="V45" s="262">
        <v>550717</v>
      </c>
      <c r="Y45" s="262">
        <v>301406.24</v>
      </c>
      <c r="Z45" s="262">
        <v>222842.64</v>
      </c>
    </row>
    <row r="46" spans="1:26" x14ac:dyDescent="0.2">
      <c r="A46" s="286" t="s">
        <v>1670</v>
      </c>
      <c r="B46" s="260">
        <v>601604.37</v>
      </c>
      <c r="C46" s="260">
        <v>0</v>
      </c>
      <c r="D46" s="260">
        <v>79486.179999999993</v>
      </c>
      <c r="E46" s="286">
        <v>1289126.53</v>
      </c>
      <c r="F46" s="286">
        <v>117130.66</v>
      </c>
      <c r="J46" s="264">
        <v>203.38</v>
      </c>
      <c r="M46" s="286">
        <v>-88236.71</v>
      </c>
      <c r="N46" s="286">
        <v>721555.06</v>
      </c>
      <c r="Q46" s="261">
        <v>789668.5</v>
      </c>
      <c r="T46" s="261">
        <v>604366.30000000005</v>
      </c>
      <c r="U46" s="261">
        <v>213016</v>
      </c>
      <c r="V46" s="262">
        <v>1005233.3</v>
      </c>
      <c r="Y46" s="262">
        <v>290436.39</v>
      </c>
      <c r="Z46" s="262">
        <v>117002.73</v>
      </c>
    </row>
    <row r="47" spans="1:26" x14ac:dyDescent="0.2">
      <c r="A47" s="286" t="s">
        <v>1671</v>
      </c>
      <c r="B47" s="260">
        <v>567547.11</v>
      </c>
      <c r="C47" s="260">
        <v>0</v>
      </c>
      <c r="D47" s="260">
        <v>51479.96</v>
      </c>
      <c r="E47" s="286">
        <v>49037.77</v>
      </c>
      <c r="F47" s="286">
        <v>650915.44999999995</v>
      </c>
      <c r="J47" s="264">
        <v>293.17</v>
      </c>
      <c r="M47" s="286">
        <v>-40937.599999999999</v>
      </c>
      <c r="N47" s="286">
        <v>1541680.81</v>
      </c>
      <c r="Q47" s="261">
        <v>1007953.5</v>
      </c>
      <c r="S47" s="261">
        <v>523.48</v>
      </c>
      <c r="T47" s="261">
        <v>842467.5</v>
      </c>
      <c r="U47" s="261">
        <v>247742</v>
      </c>
      <c r="V47" s="262">
        <v>1307698</v>
      </c>
      <c r="Y47" s="262">
        <v>371629.19</v>
      </c>
      <c r="Z47" s="262">
        <v>123248.54</v>
      </c>
    </row>
    <row r="48" spans="1:26" x14ac:dyDescent="0.2">
      <c r="A48" s="286" t="s">
        <v>1672</v>
      </c>
      <c r="B48" s="260">
        <v>396589.64</v>
      </c>
      <c r="C48" s="260">
        <v>0</v>
      </c>
      <c r="D48" s="260">
        <v>27783.84</v>
      </c>
      <c r="E48" s="286">
        <v>1427439.18</v>
      </c>
      <c r="F48" s="286">
        <v>444284.64</v>
      </c>
      <c r="J48" s="264">
        <v>28.26</v>
      </c>
      <c r="M48" s="286">
        <v>-118467.42</v>
      </c>
      <c r="N48" s="286">
        <v>3101072.39</v>
      </c>
      <c r="Q48" s="261">
        <v>657212.1</v>
      </c>
      <c r="T48" s="261">
        <v>1270062.5</v>
      </c>
      <c r="U48" s="261">
        <v>135264</v>
      </c>
      <c r="V48" s="262">
        <v>1599212.5</v>
      </c>
      <c r="Y48" s="262">
        <v>257942.45</v>
      </c>
      <c r="Z48" s="262">
        <v>121981.75999999999</v>
      </c>
    </row>
    <row r="49" spans="1:26" x14ac:dyDescent="0.2">
      <c r="A49" s="286" t="s">
        <v>1673</v>
      </c>
      <c r="B49" s="260">
        <v>160758.45000000001</v>
      </c>
      <c r="C49" s="260">
        <v>0</v>
      </c>
      <c r="D49" s="260">
        <v>52743.75</v>
      </c>
      <c r="E49" s="286">
        <v>1864673.77</v>
      </c>
      <c r="F49" s="286">
        <v>106280.54</v>
      </c>
      <c r="J49" s="264">
        <v>46.73</v>
      </c>
      <c r="M49" s="286">
        <v>-60311.14</v>
      </c>
      <c r="N49" s="286">
        <v>2713140.37</v>
      </c>
      <c r="Q49" s="261">
        <v>612187</v>
      </c>
      <c r="S49" s="261">
        <v>340.05</v>
      </c>
      <c r="T49" s="261">
        <v>582224</v>
      </c>
      <c r="U49" s="261">
        <v>101136</v>
      </c>
      <c r="V49" s="262">
        <v>856548</v>
      </c>
      <c r="Y49" s="262">
        <v>224917.32</v>
      </c>
      <c r="Z49" s="262">
        <v>93385.95</v>
      </c>
    </row>
    <row r="50" spans="1:26" x14ac:dyDescent="0.2">
      <c r="A50" s="286" t="s">
        <v>1674</v>
      </c>
      <c r="B50" s="260">
        <v>504175.63</v>
      </c>
      <c r="C50" s="260">
        <v>0</v>
      </c>
      <c r="D50" s="260">
        <v>62336.14</v>
      </c>
      <c r="E50" s="286">
        <v>127826.35</v>
      </c>
      <c r="F50" s="286">
        <v>228760.63</v>
      </c>
      <c r="H50" s="264">
        <v>55810</v>
      </c>
      <c r="J50" s="264">
        <v>230.66</v>
      </c>
      <c r="M50" s="286">
        <v>-124045.97</v>
      </c>
      <c r="N50" s="286">
        <v>2152655.08</v>
      </c>
      <c r="Q50" s="261">
        <v>1062284.47</v>
      </c>
      <c r="S50" s="261">
        <v>54.05</v>
      </c>
      <c r="T50" s="261">
        <v>576535.9</v>
      </c>
      <c r="U50" s="261">
        <v>199112</v>
      </c>
      <c r="V50" s="262">
        <v>1147325.8999999999</v>
      </c>
      <c r="Y50" s="262">
        <v>315203.74</v>
      </c>
      <c r="Z50" s="262">
        <v>73171.95</v>
      </c>
    </row>
    <row r="51" spans="1:26" x14ac:dyDescent="0.2">
      <c r="A51" s="286" t="s">
        <v>1802</v>
      </c>
      <c r="B51" s="260">
        <v>368353.83</v>
      </c>
      <c r="D51" s="260">
        <v>44627.94</v>
      </c>
      <c r="E51" s="286">
        <v>348329.66</v>
      </c>
      <c r="F51" s="286">
        <v>128271.6</v>
      </c>
      <c r="J51" s="264">
        <v>36.450000000000003</v>
      </c>
      <c r="M51" s="286">
        <v>-68874.009999999995</v>
      </c>
      <c r="N51" s="286">
        <v>2872107.81</v>
      </c>
      <c r="Q51" s="261">
        <v>697565.82</v>
      </c>
      <c r="S51" s="261">
        <v>91.13</v>
      </c>
      <c r="T51" s="261">
        <v>378385</v>
      </c>
      <c r="U51" s="261">
        <v>125200</v>
      </c>
      <c r="V51" s="262">
        <v>742535</v>
      </c>
      <c r="Y51" s="262">
        <v>186660.14</v>
      </c>
      <c r="Z51" s="262">
        <v>120992.37</v>
      </c>
    </row>
    <row r="52" spans="1:26" x14ac:dyDescent="0.2">
      <c r="A52" s="286" t="s">
        <v>1675</v>
      </c>
      <c r="B52" s="260">
        <v>234516.36</v>
      </c>
      <c r="C52" s="260">
        <v>0</v>
      </c>
      <c r="D52" s="260">
        <v>37752.15</v>
      </c>
      <c r="E52" s="286">
        <v>410937.35</v>
      </c>
      <c r="F52" s="286">
        <v>104622.09</v>
      </c>
      <c r="N52" s="286">
        <v>2033236.3</v>
      </c>
      <c r="Q52" s="261">
        <v>957965.83</v>
      </c>
      <c r="T52" s="261">
        <v>357950</v>
      </c>
      <c r="V52" s="262">
        <v>918781</v>
      </c>
      <c r="Y52" s="262">
        <v>273092.25</v>
      </c>
      <c r="Z52" s="262">
        <v>44122.400000000001</v>
      </c>
    </row>
    <row r="53" spans="1:26" x14ac:dyDescent="0.2">
      <c r="A53" s="286" t="s">
        <v>1676</v>
      </c>
      <c r="B53" s="260">
        <v>439087.55</v>
      </c>
      <c r="C53" s="260">
        <v>13700</v>
      </c>
      <c r="D53" s="260">
        <v>76918.25</v>
      </c>
      <c r="E53" s="286">
        <v>2023314.06</v>
      </c>
      <c r="F53" s="286">
        <v>504019.9</v>
      </c>
      <c r="N53" s="286">
        <v>575288.56999999995</v>
      </c>
      <c r="Q53" s="261">
        <v>973341.96</v>
      </c>
      <c r="T53" s="261">
        <v>292750</v>
      </c>
      <c r="V53" s="262">
        <v>807265</v>
      </c>
      <c r="Y53" s="262">
        <v>417354.96</v>
      </c>
      <c r="Z53" s="262">
        <v>131796.54999999999</v>
      </c>
    </row>
    <row r="54" spans="1:26" x14ac:dyDescent="0.2">
      <c r="A54" s="286" t="s">
        <v>1677</v>
      </c>
      <c r="B54" s="260">
        <v>931625.43</v>
      </c>
      <c r="C54" s="260">
        <v>0</v>
      </c>
      <c r="D54" s="260">
        <v>23768.35</v>
      </c>
      <c r="E54" s="286">
        <v>2411755.98</v>
      </c>
      <c r="F54" s="286">
        <v>144590.73000000001</v>
      </c>
      <c r="N54" s="286">
        <v>1317062.58</v>
      </c>
      <c r="Q54" s="261">
        <v>752873.46</v>
      </c>
      <c r="T54" s="261">
        <v>534100</v>
      </c>
      <c r="V54" s="262">
        <v>917070</v>
      </c>
      <c r="Y54" s="262">
        <v>137273.54999999999</v>
      </c>
      <c r="Z54" s="262">
        <v>82468.7</v>
      </c>
    </row>
    <row r="55" spans="1:26" x14ac:dyDescent="0.2">
      <c r="A55" s="286" t="s">
        <v>1678</v>
      </c>
      <c r="B55" s="260">
        <v>269001.73</v>
      </c>
      <c r="C55" s="260">
        <v>0</v>
      </c>
      <c r="D55" s="260">
        <v>45392.69</v>
      </c>
      <c r="E55" s="286">
        <v>64235.7</v>
      </c>
      <c r="F55" s="286">
        <v>203650.46</v>
      </c>
      <c r="N55" s="286">
        <v>2202516.2599999998</v>
      </c>
      <c r="Q55" s="261">
        <v>879082.66</v>
      </c>
      <c r="T55" s="261">
        <v>281900</v>
      </c>
      <c r="V55" s="262">
        <v>712766</v>
      </c>
      <c r="Y55" s="262">
        <v>281200.7</v>
      </c>
      <c r="Z55" s="262">
        <v>117887.1</v>
      </c>
    </row>
    <row r="56" spans="1:26" x14ac:dyDescent="0.2">
      <c r="A56" s="286" t="s">
        <v>1803</v>
      </c>
      <c r="B56" s="260">
        <v>720677.72</v>
      </c>
      <c r="C56" s="260">
        <v>0</v>
      </c>
      <c r="D56" s="260">
        <v>29220</v>
      </c>
      <c r="E56" s="286">
        <v>317369.34999999998</v>
      </c>
      <c r="F56" s="286">
        <v>116792.2</v>
      </c>
      <c r="N56" s="286">
        <v>2224684.62</v>
      </c>
      <c r="Q56" s="261">
        <v>910299.79</v>
      </c>
      <c r="T56" s="261">
        <v>179950</v>
      </c>
      <c r="V56" s="262">
        <v>625850</v>
      </c>
      <c r="Y56" s="262">
        <v>343718.78</v>
      </c>
      <c r="Z56" s="262">
        <v>80836.45</v>
      </c>
    </row>
    <row r="57" spans="1:26" x14ac:dyDescent="0.2">
      <c r="A57" s="286" t="s">
        <v>1679</v>
      </c>
      <c r="B57" s="260">
        <v>432998.27</v>
      </c>
      <c r="C57" s="260">
        <v>10040</v>
      </c>
      <c r="D57" s="260">
        <v>46266.16</v>
      </c>
      <c r="E57" s="286">
        <v>-1878</v>
      </c>
      <c r="F57" s="286">
        <v>183662.64</v>
      </c>
      <c r="J57" s="264">
        <v>326.89999999999998</v>
      </c>
      <c r="L57" s="286">
        <v>-881517.69</v>
      </c>
      <c r="N57" s="286">
        <v>1546692.27</v>
      </c>
      <c r="Q57" s="261">
        <v>665997.05000000005</v>
      </c>
      <c r="T57" s="261">
        <v>698210</v>
      </c>
      <c r="U57" s="261">
        <v>98600</v>
      </c>
      <c r="V57" s="262">
        <v>1229683</v>
      </c>
      <c r="X57" s="262">
        <v>128</v>
      </c>
      <c r="Y57" s="262">
        <v>161735.10999999999</v>
      </c>
      <c r="Z57" s="262">
        <v>56285.35</v>
      </c>
    </row>
    <row r="58" spans="1:26" x14ac:dyDescent="0.2">
      <c r="A58" s="286" t="s">
        <v>1680</v>
      </c>
      <c r="B58" s="260">
        <v>643236.96</v>
      </c>
      <c r="C58" s="260">
        <v>24200</v>
      </c>
      <c r="D58" s="260">
        <v>36276.22</v>
      </c>
      <c r="E58" s="286">
        <v>1389428.05</v>
      </c>
      <c r="F58" s="286">
        <v>357731.46</v>
      </c>
      <c r="G58" s="264">
        <v>1408.23</v>
      </c>
      <c r="H58" s="264">
        <v>17400</v>
      </c>
      <c r="I58" s="264">
        <v>163900</v>
      </c>
      <c r="J58" s="264">
        <v>45.14</v>
      </c>
      <c r="L58" s="286">
        <v>1636221.74</v>
      </c>
      <c r="M58" s="286">
        <v>91122.7</v>
      </c>
      <c r="N58" s="286">
        <v>305399.93</v>
      </c>
      <c r="Q58" s="261">
        <v>1177752.3500000001</v>
      </c>
      <c r="S58" s="261">
        <v>8.7200000000000006</v>
      </c>
      <c r="T58" s="261">
        <v>633070</v>
      </c>
      <c r="U58" s="261">
        <v>57000</v>
      </c>
      <c r="V58" s="262">
        <v>1260780</v>
      </c>
      <c r="Y58" s="262">
        <v>311500.52</v>
      </c>
      <c r="Z58" s="262">
        <v>30441.599999999999</v>
      </c>
    </row>
    <row r="59" spans="1:26" x14ac:dyDescent="0.2">
      <c r="A59" s="286" t="s">
        <v>1681</v>
      </c>
      <c r="B59" s="260">
        <v>562919.94999999995</v>
      </c>
      <c r="C59" s="260">
        <v>6840</v>
      </c>
      <c r="D59" s="260">
        <v>75485.789999999994</v>
      </c>
      <c r="E59" s="286">
        <v>184769.88</v>
      </c>
      <c r="F59" s="286">
        <v>278959.74</v>
      </c>
      <c r="J59" s="264">
        <v>51.86</v>
      </c>
      <c r="L59" s="286">
        <v>-517528.59</v>
      </c>
      <c r="M59" s="286">
        <v>89560.14</v>
      </c>
      <c r="N59" s="286">
        <v>1630025.76</v>
      </c>
      <c r="Q59" s="261">
        <v>569179.59</v>
      </c>
      <c r="S59" s="261">
        <v>1</v>
      </c>
      <c r="T59" s="261">
        <v>529740</v>
      </c>
      <c r="U59" s="261">
        <v>89600</v>
      </c>
      <c r="V59" s="262">
        <v>913358</v>
      </c>
      <c r="Y59" s="262">
        <v>229973.8</v>
      </c>
      <c r="Z59" s="262">
        <v>106507.6</v>
      </c>
    </row>
    <row r="60" spans="1:26" x14ac:dyDescent="0.2">
      <c r="A60" s="286" t="s">
        <v>1682</v>
      </c>
      <c r="B60" s="260">
        <v>145378.59</v>
      </c>
      <c r="C60" s="260">
        <v>51288.26</v>
      </c>
      <c r="D60" s="260">
        <v>47824.21</v>
      </c>
      <c r="E60" s="286">
        <v>562707.23</v>
      </c>
      <c r="F60" s="286">
        <v>480068.18</v>
      </c>
      <c r="J60" s="264">
        <v>0</v>
      </c>
      <c r="L60" s="286">
        <v>-1188221.6599999999</v>
      </c>
      <c r="M60" s="286">
        <v>46939.29</v>
      </c>
      <c r="N60" s="286">
        <v>2454167.9500000002</v>
      </c>
      <c r="Q60" s="261">
        <v>547858.92000000004</v>
      </c>
      <c r="R60" s="261">
        <v>40000</v>
      </c>
      <c r="T60" s="261">
        <v>599810</v>
      </c>
      <c r="U60" s="261">
        <v>78000</v>
      </c>
      <c r="V60" s="262">
        <v>998322</v>
      </c>
      <c r="Y60" s="262">
        <v>226435.48</v>
      </c>
      <c r="Z60" s="262">
        <v>54978.55</v>
      </c>
    </row>
    <row r="61" spans="1:26" x14ac:dyDescent="0.2">
      <c r="A61" s="286" t="s">
        <v>1683</v>
      </c>
      <c r="B61" s="260">
        <v>143784.75</v>
      </c>
      <c r="C61" s="260">
        <v>33081.82</v>
      </c>
      <c r="D61" s="260">
        <v>62283.07</v>
      </c>
      <c r="E61" s="286">
        <v>772432.74</v>
      </c>
      <c r="F61" s="286">
        <v>255000.95999999999</v>
      </c>
      <c r="G61" s="264">
        <v>7500</v>
      </c>
      <c r="J61" s="264">
        <v>1199.8399999999999</v>
      </c>
      <c r="L61" s="286">
        <v>-214357.81</v>
      </c>
      <c r="M61" s="286">
        <v>3448</v>
      </c>
      <c r="N61" s="286">
        <v>1419953.5</v>
      </c>
      <c r="Q61" s="261">
        <v>484185.11</v>
      </c>
      <c r="T61" s="261">
        <v>431650</v>
      </c>
      <c r="U61" s="261">
        <v>71600</v>
      </c>
      <c r="V61" s="262">
        <v>715899</v>
      </c>
      <c r="X61" s="262">
        <v>4104</v>
      </c>
      <c r="Y61" s="262">
        <v>175311.05</v>
      </c>
      <c r="Z61" s="262">
        <v>18727.25</v>
      </c>
    </row>
    <row r="62" spans="1:26" x14ac:dyDescent="0.2">
      <c r="A62" s="286" t="s">
        <v>1684</v>
      </c>
      <c r="B62" s="260">
        <v>181532.08</v>
      </c>
      <c r="D62" s="260">
        <v>40209.61</v>
      </c>
      <c r="E62" s="286">
        <v>441365.7</v>
      </c>
      <c r="F62" s="286">
        <v>161136.49</v>
      </c>
      <c r="L62" s="286">
        <v>-1233222.4099999999</v>
      </c>
      <c r="M62" s="286">
        <v>71461.119999999995</v>
      </c>
      <c r="N62" s="286">
        <v>1982389.67</v>
      </c>
      <c r="Q62" s="261">
        <v>393471.45</v>
      </c>
      <c r="T62" s="261">
        <v>549090</v>
      </c>
      <c r="U62" s="261">
        <v>81800</v>
      </c>
      <c r="V62" s="262">
        <v>808145</v>
      </c>
      <c r="X62" s="262">
        <v>1728</v>
      </c>
      <c r="Y62" s="262">
        <v>153867.9</v>
      </c>
      <c r="Z62" s="262">
        <v>37375.050000000003</v>
      </c>
    </row>
    <row r="63" spans="1:26" x14ac:dyDescent="0.2">
      <c r="A63" s="286" t="s">
        <v>1685</v>
      </c>
      <c r="B63" s="260">
        <v>664985.28</v>
      </c>
      <c r="C63" s="260">
        <v>18551</v>
      </c>
      <c r="D63" s="260">
        <v>90247.65</v>
      </c>
      <c r="E63" s="286">
        <v>530054.22</v>
      </c>
      <c r="F63" s="286">
        <v>113503.67</v>
      </c>
      <c r="L63" s="286">
        <v>-100608.5</v>
      </c>
      <c r="M63" s="286">
        <v>55254.65</v>
      </c>
      <c r="N63" s="286">
        <v>1478254.91</v>
      </c>
      <c r="Q63" s="261">
        <v>407895.97</v>
      </c>
      <c r="T63" s="261">
        <v>571660</v>
      </c>
      <c r="U63" s="261">
        <v>61200</v>
      </c>
      <c r="V63" s="262">
        <v>812826</v>
      </c>
      <c r="Y63" s="262">
        <v>173146.16</v>
      </c>
      <c r="Z63" s="262">
        <v>50875.05</v>
      </c>
    </row>
    <row r="64" spans="1:26" x14ac:dyDescent="0.2">
      <c r="A64" s="286" t="s">
        <v>1686</v>
      </c>
      <c r="B64" s="260">
        <v>247917.47</v>
      </c>
      <c r="D64" s="260">
        <v>43287.41</v>
      </c>
      <c r="E64" s="286">
        <v>199508</v>
      </c>
      <c r="F64" s="286">
        <v>272342.64</v>
      </c>
      <c r="L64" s="286">
        <v>320546.14</v>
      </c>
      <c r="N64" s="286">
        <v>424358.77</v>
      </c>
      <c r="Q64" s="261">
        <v>493020.54</v>
      </c>
      <c r="S64" s="261">
        <v>5.77</v>
      </c>
      <c r="T64" s="261">
        <v>477810</v>
      </c>
      <c r="U64" s="261">
        <v>89800</v>
      </c>
      <c r="V64" s="262">
        <v>844849.5</v>
      </c>
      <c r="X64" s="262">
        <v>4054</v>
      </c>
      <c r="Y64" s="262">
        <v>170824.1</v>
      </c>
      <c r="Z64" s="262">
        <v>12561.1</v>
      </c>
    </row>
    <row r="65" spans="1:28" x14ac:dyDescent="0.2">
      <c r="A65" s="286" t="s">
        <v>1687</v>
      </c>
      <c r="B65" s="260">
        <v>212083.63</v>
      </c>
      <c r="D65" s="260">
        <v>41192.699999999997</v>
      </c>
      <c r="E65" s="286">
        <v>1237983.3600000001</v>
      </c>
      <c r="F65" s="286">
        <v>67581.7</v>
      </c>
      <c r="J65" s="264">
        <v>0</v>
      </c>
      <c r="M65" s="286">
        <v>1078639.76</v>
      </c>
      <c r="N65" s="286">
        <v>457634.96</v>
      </c>
      <c r="Q65" s="261">
        <v>407467.89</v>
      </c>
      <c r="T65" s="261">
        <v>544620</v>
      </c>
      <c r="U65" s="261">
        <v>66000</v>
      </c>
      <c r="V65" s="262">
        <v>780166</v>
      </c>
      <c r="X65" s="262">
        <v>10820</v>
      </c>
      <c r="Y65" s="262">
        <v>170522.52</v>
      </c>
      <c r="Z65" s="262">
        <v>12096.7</v>
      </c>
    </row>
    <row r="66" spans="1:28" x14ac:dyDescent="0.2">
      <c r="A66" s="286" t="s">
        <v>1688</v>
      </c>
      <c r="B66" s="260">
        <v>403336.3</v>
      </c>
      <c r="C66" s="260">
        <v>37070</v>
      </c>
      <c r="D66" s="260">
        <v>55795.96</v>
      </c>
      <c r="E66" s="286">
        <v>25218.42</v>
      </c>
      <c r="F66" s="286">
        <v>266101.13</v>
      </c>
      <c r="J66" s="264">
        <v>435.5</v>
      </c>
      <c r="L66" s="286">
        <v>-444996.86</v>
      </c>
      <c r="M66" s="286">
        <v>-19769</v>
      </c>
      <c r="N66" s="286">
        <v>1208029.25</v>
      </c>
      <c r="Q66" s="261">
        <v>581698.29</v>
      </c>
      <c r="R66" s="261">
        <v>40000</v>
      </c>
      <c r="S66" s="261">
        <v>11.47</v>
      </c>
      <c r="T66" s="261">
        <v>770620</v>
      </c>
      <c r="U66" s="261">
        <v>93500</v>
      </c>
      <c r="V66" s="262">
        <v>1184554</v>
      </c>
      <c r="Y66" s="262">
        <v>188594.39</v>
      </c>
      <c r="Z66" s="262">
        <v>34646.449999999997</v>
      </c>
    </row>
    <row r="67" spans="1:28" x14ac:dyDescent="0.2">
      <c r="A67" s="286" t="s">
        <v>1689</v>
      </c>
      <c r="B67" s="260">
        <v>559529.13</v>
      </c>
      <c r="C67" s="260">
        <v>26873.53</v>
      </c>
      <c r="D67" s="260">
        <v>82419.72</v>
      </c>
      <c r="E67" s="286">
        <v>480036.36</v>
      </c>
      <c r="F67" s="286">
        <v>281616.96000000002</v>
      </c>
      <c r="G67" s="264">
        <v>7200</v>
      </c>
      <c r="I67" s="264">
        <v>70000</v>
      </c>
      <c r="J67" s="264">
        <v>623</v>
      </c>
      <c r="L67" s="286">
        <v>-825356.04</v>
      </c>
      <c r="M67" s="286">
        <v>-135566.43</v>
      </c>
      <c r="N67" s="286">
        <v>2340789.7799999998</v>
      </c>
      <c r="Q67" s="261">
        <v>533223.42000000004</v>
      </c>
      <c r="S67" s="261">
        <v>21.3</v>
      </c>
      <c r="T67" s="261">
        <v>1283362</v>
      </c>
      <c r="U67" s="261">
        <v>81000</v>
      </c>
      <c r="V67" s="262">
        <v>1665356</v>
      </c>
      <c r="Y67" s="262">
        <v>183791.63</v>
      </c>
      <c r="Z67" s="262">
        <v>60764.7</v>
      </c>
    </row>
    <row r="68" spans="1:28" x14ac:dyDescent="0.2">
      <c r="A68" s="286" t="s">
        <v>1690</v>
      </c>
      <c r="B68" s="260">
        <v>44767.71</v>
      </c>
      <c r="D68" s="260">
        <v>42975.75</v>
      </c>
      <c r="E68" s="286">
        <v>74313</v>
      </c>
      <c r="F68" s="286">
        <v>346275.1</v>
      </c>
      <c r="L68" s="286">
        <v>69402.100000000006</v>
      </c>
      <c r="M68" s="286">
        <v>720</v>
      </c>
      <c r="N68" s="286">
        <v>489048.9</v>
      </c>
      <c r="Q68" s="261">
        <v>544671.81000000006</v>
      </c>
      <c r="T68" s="261">
        <v>1389344</v>
      </c>
      <c r="U68" s="261">
        <v>86600</v>
      </c>
      <c r="V68" s="262">
        <v>1781081</v>
      </c>
      <c r="Y68" s="262">
        <v>251357.81</v>
      </c>
      <c r="Z68" s="262">
        <v>28417.15</v>
      </c>
      <c r="AB68" s="262">
        <v>5000</v>
      </c>
    </row>
    <row r="69" spans="1:28" x14ac:dyDescent="0.2">
      <c r="A69" s="286" t="s">
        <v>1804</v>
      </c>
      <c r="B69" s="260">
        <v>251827.61</v>
      </c>
      <c r="D69" s="260">
        <v>43262.54</v>
      </c>
      <c r="E69" s="286">
        <v>1592060.5</v>
      </c>
      <c r="F69" s="286">
        <v>472375.3</v>
      </c>
      <c r="J69" s="264">
        <v>122.43</v>
      </c>
      <c r="M69" s="286">
        <v>-47680.45</v>
      </c>
      <c r="N69" s="286">
        <v>2396007.25</v>
      </c>
      <c r="Q69" s="261">
        <v>561727.56999999995</v>
      </c>
      <c r="R69" s="261">
        <v>24500</v>
      </c>
      <c r="S69" s="261">
        <v>43.8</v>
      </c>
      <c r="T69" s="261">
        <v>1333730</v>
      </c>
      <c r="U69" s="261">
        <v>103200</v>
      </c>
      <c r="V69" s="262">
        <v>1666846</v>
      </c>
      <c r="X69" s="262">
        <v>6520</v>
      </c>
      <c r="Y69" s="262">
        <v>245954.35</v>
      </c>
      <c r="Z69" s="262">
        <v>64824.3</v>
      </c>
    </row>
    <row r="70" spans="1:28" x14ac:dyDescent="0.2">
      <c r="A70" s="286" t="s">
        <v>1818</v>
      </c>
      <c r="B70" s="260">
        <v>347208.85</v>
      </c>
      <c r="D70" s="260">
        <v>62898.2</v>
      </c>
      <c r="E70" s="286">
        <v>5166666.6399999997</v>
      </c>
      <c r="F70" s="286">
        <v>272895.33</v>
      </c>
      <c r="J70" s="264">
        <v>0</v>
      </c>
      <c r="L70" s="286">
        <v>-375795.99</v>
      </c>
      <c r="M70" s="286">
        <v>720</v>
      </c>
      <c r="N70" s="286">
        <v>6403982.4100000001</v>
      </c>
      <c r="Q70" s="261">
        <v>449301.21</v>
      </c>
      <c r="T70" s="261">
        <v>189570</v>
      </c>
      <c r="U70" s="261">
        <v>103000</v>
      </c>
      <c r="V70" s="262">
        <v>501130</v>
      </c>
      <c r="Y70" s="262">
        <v>251385.86</v>
      </c>
      <c r="Z70" s="262">
        <v>146512.75</v>
      </c>
    </row>
    <row r="71" spans="1:28" x14ac:dyDescent="0.2">
      <c r="A71" s="286" t="s">
        <v>1691</v>
      </c>
      <c r="B71" s="260">
        <v>678668.36</v>
      </c>
      <c r="C71" s="260">
        <v>0</v>
      </c>
      <c r="D71" s="260">
        <v>81359.62</v>
      </c>
      <c r="E71" s="286">
        <v>806792.49</v>
      </c>
      <c r="F71" s="286">
        <v>-6063.1</v>
      </c>
      <c r="M71" s="286">
        <v>-926940.79</v>
      </c>
      <c r="N71" s="286">
        <v>2227185.62</v>
      </c>
      <c r="O71" s="261">
        <v>238.71</v>
      </c>
      <c r="Q71" s="261">
        <v>1159987.06</v>
      </c>
      <c r="T71" s="261">
        <v>915700</v>
      </c>
      <c r="V71" s="262">
        <v>1477750</v>
      </c>
      <c r="Y71" s="262">
        <v>271390.38</v>
      </c>
      <c r="Z71" s="262">
        <v>50549.85</v>
      </c>
    </row>
    <row r="72" spans="1:28" x14ac:dyDescent="0.2">
      <c r="A72" s="286" t="s">
        <v>1692</v>
      </c>
      <c r="B72" s="260">
        <v>583325.78</v>
      </c>
      <c r="C72" s="260">
        <v>0</v>
      </c>
      <c r="D72" s="260">
        <v>270231.2</v>
      </c>
      <c r="E72" s="286">
        <v>323368.96999999997</v>
      </c>
      <c r="F72" s="286">
        <v>28719.3</v>
      </c>
      <c r="J72" s="264">
        <v>3034.5</v>
      </c>
      <c r="M72" s="286">
        <v>-2980151.41</v>
      </c>
      <c r="N72" s="286">
        <v>4014093.13</v>
      </c>
      <c r="O72" s="261">
        <v>249.93</v>
      </c>
      <c r="Q72" s="261">
        <v>975303.67</v>
      </c>
      <c r="T72" s="261">
        <v>862850</v>
      </c>
      <c r="V72" s="262">
        <v>1356318</v>
      </c>
      <c r="Y72" s="262">
        <v>260805.37</v>
      </c>
      <c r="Z72" s="262">
        <v>38134.199999999997</v>
      </c>
    </row>
    <row r="73" spans="1:28" x14ac:dyDescent="0.2">
      <c r="A73" s="286" t="s">
        <v>1693</v>
      </c>
      <c r="B73" s="260">
        <v>713490.5</v>
      </c>
      <c r="C73" s="260">
        <v>0</v>
      </c>
      <c r="D73" s="260">
        <v>183569.18</v>
      </c>
      <c r="E73" s="286">
        <v>28198.1</v>
      </c>
      <c r="F73" s="286">
        <v>116511.5</v>
      </c>
      <c r="M73" s="286">
        <v>-1119311.55</v>
      </c>
      <c r="N73" s="286">
        <v>2082417.38</v>
      </c>
      <c r="O73" s="261">
        <v>81.819999999999993</v>
      </c>
      <c r="Q73" s="261">
        <v>929985.68</v>
      </c>
      <c r="R73" s="261">
        <v>3000</v>
      </c>
      <c r="T73" s="261">
        <v>903050</v>
      </c>
      <c r="V73" s="262">
        <v>1416450</v>
      </c>
      <c r="Y73" s="262">
        <v>278031.95</v>
      </c>
      <c r="Z73" s="262">
        <v>46910.1</v>
      </c>
    </row>
    <row r="74" spans="1:28" x14ac:dyDescent="0.2">
      <c r="A74" s="286" t="s">
        <v>1694</v>
      </c>
      <c r="B74" s="260">
        <v>650330.18999999994</v>
      </c>
      <c r="C74" s="260">
        <v>0</v>
      </c>
      <c r="D74" s="260">
        <v>56305.02</v>
      </c>
      <c r="E74" s="286">
        <v>4</v>
      </c>
      <c r="F74" s="286">
        <v>53299.17</v>
      </c>
      <c r="M74" s="286">
        <v>-1392456.84</v>
      </c>
      <c r="N74" s="286">
        <v>2028298.74</v>
      </c>
      <c r="Q74" s="261">
        <v>740331.51</v>
      </c>
      <c r="T74" s="261">
        <v>609080</v>
      </c>
      <c r="V74" s="262">
        <v>1043396</v>
      </c>
      <c r="W74" s="262">
        <v>13980</v>
      </c>
      <c r="Y74" s="262">
        <v>128349.38</v>
      </c>
      <c r="Z74" s="262">
        <v>13242.65</v>
      </c>
    </row>
    <row r="75" spans="1:28" x14ac:dyDescent="0.2">
      <c r="A75" s="286" t="s">
        <v>1695</v>
      </c>
      <c r="B75" s="260">
        <v>406020.41</v>
      </c>
      <c r="C75" s="260">
        <v>0</v>
      </c>
      <c r="D75" s="260">
        <v>132617.89000000001</v>
      </c>
      <c r="E75" s="286">
        <v>-19823.349999999999</v>
      </c>
      <c r="F75" s="286">
        <v>56110.879999999997</v>
      </c>
      <c r="M75" s="286">
        <v>-2121375.52</v>
      </c>
      <c r="N75" s="286">
        <v>2569886.96</v>
      </c>
      <c r="O75" s="261">
        <v>85.77</v>
      </c>
      <c r="Q75" s="261">
        <v>802657.29</v>
      </c>
      <c r="T75" s="261">
        <v>809350</v>
      </c>
      <c r="V75" s="262">
        <v>1299350</v>
      </c>
      <c r="Y75" s="262">
        <v>135686.19</v>
      </c>
      <c r="Z75" s="262">
        <v>35642.480000000003</v>
      </c>
    </row>
    <row r="76" spans="1:28" x14ac:dyDescent="0.2">
      <c r="A76" s="286" t="s">
        <v>1696</v>
      </c>
      <c r="B76" s="260">
        <v>561960.49</v>
      </c>
      <c r="C76" s="260">
        <v>0</v>
      </c>
      <c r="D76" s="260">
        <v>22684.81</v>
      </c>
      <c r="E76" s="286">
        <v>9062.8799999999992</v>
      </c>
      <c r="F76" s="286">
        <v>-14023.11</v>
      </c>
      <c r="J76" s="264">
        <v>0</v>
      </c>
      <c r="M76" s="286">
        <v>-907517.68</v>
      </c>
      <c r="N76" s="286">
        <v>1423307.83</v>
      </c>
      <c r="O76" s="261">
        <v>944.03</v>
      </c>
      <c r="Q76" s="261">
        <v>647050.54</v>
      </c>
      <c r="T76" s="261">
        <v>820900</v>
      </c>
      <c r="V76" s="262">
        <v>1210401</v>
      </c>
      <c r="Y76" s="262">
        <v>123985.95</v>
      </c>
      <c r="Z76" s="262">
        <v>49714.7</v>
      </c>
    </row>
    <row r="77" spans="1:28" x14ac:dyDescent="0.2">
      <c r="A77" s="286" t="s">
        <v>1805</v>
      </c>
      <c r="B77" s="260">
        <v>58066.239999999998</v>
      </c>
      <c r="C77" s="260">
        <v>0</v>
      </c>
      <c r="D77" s="260">
        <v>273253.53000000003</v>
      </c>
      <c r="E77" s="286">
        <v>15728.04</v>
      </c>
      <c r="F77" s="286">
        <v>35265.800000000003</v>
      </c>
      <c r="J77" s="264">
        <v>520</v>
      </c>
      <c r="M77" s="286">
        <v>-1650823.97</v>
      </c>
      <c r="N77" s="286">
        <v>2051654.89</v>
      </c>
      <c r="Q77" s="261">
        <v>810003.41</v>
      </c>
      <c r="T77" s="261">
        <v>712000</v>
      </c>
      <c r="V77" s="262">
        <v>1076880</v>
      </c>
      <c r="W77" s="262">
        <v>11220</v>
      </c>
      <c r="X77" s="262">
        <v>3060</v>
      </c>
      <c r="Y77" s="262">
        <v>366748.92</v>
      </c>
      <c r="Z77" s="262">
        <v>70834.8</v>
      </c>
    </row>
    <row r="78" spans="1:28" x14ac:dyDescent="0.2">
      <c r="A78" s="286" t="s">
        <v>1697</v>
      </c>
      <c r="B78" s="260">
        <v>134876.84</v>
      </c>
      <c r="C78" s="260">
        <v>0</v>
      </c>
      <c r="D78" s="260">
        <v>112054.99</v>
      </c>
      <c r="E78" s="286">
        <v>634418.99</v>
      </c>
      <c r="F78" s="286">
        <v>203650.35</v>
      </c>
      <c r="H78" s="264">
        <v>574.73</v>
      </c>
      <c r="N78" s="286">
        <v>1625943.2</v>
      </c>
      <c r="Q78" s="261">
        <v>611361.75</v>
      </c>
      <c r="R78" s="261">
        <v>30</v>
      </c>
      <c r="S78" s="261">
        <v>83.91</v>
      </c>
      <c r="T78" s="261">
        <v>423860</v>
      </c>
      <c r="U78" s="261">
        <v>90</v>
      </c>
      <c r="V78" s="262">
        <v>702620</v>
      </c>
      <c r="Y78" s="262">
        <v>387462.08</v>
      </c>
      <c r="Z78" s="262">
        <v>89562.67</v>
      </c>
    </row>
    <row r="79" spans="1:28" x14ac:dyDescent="0.2">
      <c r="A79" s="286" t="s">
        <v>1698</v>
      </c>
      <c r="B79" s="260">
        <v>67979.539999999994</v>
      </c>
      <c r="C79" s="260">
        <v>0</v>
      </c>
      <c r="D79" s="260">
        <v>76685.42</v>
      </c>
      <c r="E79" s="286">
        <v>300028.14</v>
      </c>
      <c r="F79" s="286">
        <v>94817.15</v>
      </c>
      <c r="H79" s="264">
        <v>12101.39</v>
      </c>
      <c r="N79" s="286">
        <v>1700209.39</v>
      </c>
      <c r="Q79" s="261">
        <v>886643.8</v>
      </c>
      <c r="T79" s="261">
        <v>604440</v>
      </c>
      <c r="V79" s="262">
        <v>1086310</v>
      </c>
      <c r="Y79" s="262">
        <v>307545.39</v>
      </c>
      <c r="Z79" s="262">
        <v>61101.06</v>
      </c>
    </row>
    <row r="80" spans="1:28" x14ac:dyDescent="0.2">
      <c r="A80" s="286" t="s">
        <v>1699</v>
      </c>
      <c r="B80" s="260">
        <v>246073.16</v>
      </c>
      <c r="C80" s="260">
        <v>0</v>
      </c>
      <c r="D80" s="260">
        <v>59014.87</v>
      </c>
      <c r="E80" s="286">
        <v>337087.98</v>
      </c>
      <c r="F80" s="286">
        <v>65612.36</v>
      </c>
      <c r="N80" s="286">
        <v>1448416.88</v>
      </c>
      <c r="Q80" s="261">
        <v>567957.07999999996</v>
      </c>
      <c r="T80" s="261">
        <v>615910</v>
      </c>
      <c r="V80" s="262">
        <v>911370</v>
      </c>
      <c r="Y80" s="262">
        <v>158104.42000000001</v>
      </c>
      <c r="Z80" s="262">
        <v>71643.679999999993</v>
      </c>
    </row>
    <row r="81" spans="1:26" x14ac:dyDescent="0.2">
      <c r="A81" s="286" t="s">
        <v>1700</v>
      </c>
      <c r="B81" s="260">
        <v>233717.31</v>
      </c>
      <c r="C81" s="260">
        <v>0</v>
      </c>
      <c r="D81" s="260">
        <v>16994.12</v>
      </c>
      <c r="E81" s="286">
        <v>382372.98</v>
      </c>
      <c r="F81" s="286">
        <v>320417.74</v>
      </c>
      <c r="N81" s="286">
        <v>2079850.72</v>
      </c>
      <c r="Q81" s="261">
        <v>568376.48</v>
      </c>
      <c r="T81" s="261">
        <v>367862.57</v>
      </c>
      <c r="V81" s="262">
        <v>621662.56999999995</v>
      </c>
      <c r="Y81" s="262">
        <v>141102.23000000001</v>
      </c>
      <c r="Z81" s="262">
        <v>100107.87</v>
      </c>
    </row>
    <row r="82" spans="1:26" x14ac:dyDescent="0.2">
      <c r="A82" s="286" t="s">
        <v>1701</v>
      </c>
      <c r="B82" s="260">
        <v>109302.1</v>
      </c>
      <c r="C82" s="260">
        <v>0</v>
      </c>
      <c r="D82" s="260">
        <v>24678.06</v>
      </c>
      <c r="E82" s="286">
        <v>356929.59</v>
      </c>
      <c r="F82" s="286">
        <v>82088.3</v>
      </c>
      <c r="H82" s="264">
        <v>451</v>
      </c>
      <c r="N82" s="286">
        <v>1478004.6</v>
      </c>
      <c r="Q82" s="261">
        <v>616838.56000000006</v>
      </c>
      <c r="T82" s="261">
        <v>451470</v>
      </c>
      <c r="V82" s="262">
        <v>806715</v>
      </c>
      <c r="Y82" s="262">
        <v>179461.9</v>
      </c>
      <c r="Z82" s="262">
        <v>55505.58</v>
      </c>
    </row>
    <row r="83" spans="1:26" x14ac:dyDescent="0.2">
      <c r="A83" s="286" t="s">
        <v>1702</v>
      </c>
      <c r="B83" s="260">
        <v>312363.90999999997</v>
      </c>
      <c r="C83" s="260">
        <v>0</v>
      </c>
      <c r="D83" s="260">
        <v>49283.49</v>
      </c>
      <c r="E83" s="286">
        <v>178881.71</v>
      </c>
      <c r="F83" s="286">
        <v>54358.12</v>
      </c>
      <c r="N83" s="286">
        <v>1774409.19</v>
      </c>
      <c r="Q83" s="261">
        <v>759899.37</v>
      </c>
      <c r="T83" s="261">
        <v>875200</v>
      </c>
      <c r="V83" s="262">
        <v>1260450</v>
      </c>
      <c r="Y83" s="262">
        <v>208325.45</v>
      </c>
      <c r="Z83" s="262">
        <v>60947.66</v>
      </c>
    </row>
    <row r="84" spans="1:26" x14ac:dyDescent="0.2">
      <c r="A84" s="286" t="s">
        <v>1703</v>
      </c>
      <c r="B84" s="260">
        <v>119163.56</v>
      </c>
      <c r="C84" s="260">
        <v>0</v>
      </c>
      <c r="D84" s="260">
        <v>35955.68</v>
      </c>
      <c r="E84" s="286">
        <v>443034.06</v>
      </c>
      <c r="F84" s="286">
        <v>103955.21</v>
      </c>
      <c r="N84" s="286">
        <v>1568940.19</v>
      </c>
      <c r="Q84" s="261">
        <v>702646.88</v>
      </c>
      <c r="T84" s="261">
        <v>612760</v>
      </c>
      <c r="V84" s="262">
        <v>1016910</v>
      </c>
      <c r="Y84" s="262">
        <v>198687.31</v>
      </c>
      <c r="Z84" s="262">
        <v>53602.76</v>
      </c>
    </row>
    <row r="85" spans="1:26" x14ac:dyDescent="0.2">
      <c r="A85" s="286" t="s">
        <v>1704</v>
      </c>
      <c r="B85" s="260">
        <v>175352.67</v>
      </c>
      <c r="C85" s="260">
        <v>0</v>
      </c>
      <c r="D85" s="260">
        <v>15564.29</v>
      </c>
      <c r="E85" s="286">
        <v>469931.88</v>
      </c>
      <c r="F85" s="286">
        <v>33844.949999999997</v>
      </c>
      <c r="N85" s="286">
        <v>1499346.49</v>
      </c>
      <c r="Q85" s="261">
        <v>793946.38</v>
      </c>
      <c r="S85" s="261">
        <v>678.28</v>
      </c>
      <c r="T85" s="261">
        <v>455810</v>
      </c>
      <c r="V85" s="262">
        <v>938760</v>
      </c>
      <c r="Y85" s="262">
        <v>178669.53</v>
      </c>
      <c r="Z85" s="262">
        <v>61314.19</v>
      </c>
    </row>
    <row r="86" spans="1:26" x14ac:dyDescent="0.2">
      <c r="A86" s="286" t="s">
        <v>1812</v>
      </c>
      <c r="B86" s="260">
        <v>148563.89000000001</v>
      </c>
      <c r="C86" s="260">
        <v>0</v>
      </c>
      <c r="D86" s="260">
        <v>30485.23</v>
      </c>
      <c r="E86" s="286">
        <v>454867.11</v>
      </c>
      <c r="F86" s="286">
        <v>46157.04</v>
      </c>
      <c r="M86" s="286">
        <v>146.19999999999999</v>
      </c>
      <c r="N86" s="286">
        <v>2293429.0699999998</v>
      </c>
      <c r="Q86" s="261">
        <v>336472.17</v>
      </c>
      <c r="T86" s="261">
        <v>373100</v>
      </c>
      <c r="V86" s="262">
        <v>531400</v>
      </c>
      <c r="Y86" s="262">
        <v>112423.6</v>
      </c>
      <c r="Z86" s="262">
        <v>49999.62</v>
      </c>
    </row>
    <row r="87" spans="1:26" x14ac:dyDescent="0.2">
      <c r="A87" s="286" t="s">
        <v>1705</v>
      </c>
      <c r="B87" s="260">
        <v>511987.35</v>
      </c>
      <c r="C87" s="260">
        <v>0</v>
      </c>
      <c r="D87" s="260">
        <v>33397.370000000003</v>
      </c>
      <c r="E87" s="286">
        <v>798373.58</v>
      </c>
      <c r="F87" s="286">
        <v>51238.46</v>
      </c>
      <c r="I87" s="264">
        <v>98000</v>
      </c>
      <c r="M87" s="286">
        <v>-282612.59000000003</v>
      </c>
      <c r="N87" s="286">
        <v>1525529.54</v>
      </c>
      <c r="Q87" s="261">
        <v>335354.56</v>
      </c>
      <c r="S87" s="261">
        <v>1106.7</v>
      </c>
      <c r="T87" s="261">
        <v>365210</v>
      </c>
      <c r="V87" s="262">
        <v>469260</v>
      </c>
      <c r="Y87" s="262">
        <v>149587.75</v>
      </c>
      <c r="Z87" s="262">
        <v>23035.7</v>
      </c>
    </row>
    <row r="88" spans="1:26" x14ac:dyDescent="0.2">
      <c r="A88" s="286" t="s">
        <v>1706</v>
      </c>
      <c r="B88" s="260">
        <v>388512.13</v>
      </c>
      <c r="C88" s="260">
        <v>0</v>
      </c>
      <c r="D88" s="260">
        <v>14200.74</v>
      </c>
      <c r="E88" s="286">
        <v>410482.65</v>
      </c>
      <c r="F88" s="286">
        <v>22472.2</v>
      </c>
      <c r="H88" s="264">
        <v>73000</v>
      </c>
      <c r="I88" s="264">
        <v>37000</v>
      </c>
      <c r="M88" s="286">
        <v>-775100.94</v>
      </c>
      <c r="N88" s="286">
        <v>1451545.03</v>
      </c>
      <c r="Q88" s="261">
        <v>286984.5</v>
      </c>
      <c r="T88" s="261">
        <v>359050</v>
      </c>
      <c r="V88" s="262">
        <v>467950</v>
      </c>
      <c r="Y88" s="262">
        <v>100678.52</v>
      </c>
      <c r="Z88" s="262">
        <v>22217.35</v>
      </c>
    </row>
    <row r="89" spans="1:26" x14ac:dyDescent="0.2">
      <c r="A89" s="286" t="s">
        <v>1707</v>
      </c>
      <c r="B89" s="260">
        <v>585988.38</v>
      </c>
      <c r="C89" s="260">
        <v>0</v>
      </c>
      <c r="D89" s="260">
        <v>19436.689999999999</v>
      </c>
      <c r="E89" s="286">
        <v>2261770.7799999998</v>
      </c>
      <c r="F89" s="286">
        <v>-14997.07</v>
      </c>
      <c r="H89" s="264">
        <v>95000</v>
      </c>
      <c r="I89" s="264">
        <v>70000</v>
      </c>
      <c r="M89" s="286">
        <v>2303650.02</v>
      </c>
      <c r="N89" s="286">
        <v>328050.34000000003</v>
      </c>
      <c r="Q89" s="261">
        <v>415611.03</v>
      </c>
      <c r="T89" s="261">
        <v>498050</v>
      </c>
      <c r="V89" s="262">
        <v>551342</v>
      </c>
      <c r="Y89" s="262">
        <v>229000.76</v>
      </c>
      <c r="Z89" s="262">
        <v>71943.850000000006</v>
      </c>
    </row>
    <row r="90" spans="1:26" x14ac:dyDescent="0.2">
      <c r="A90" s="286" t="s">
        <v>1800</v>
      </c>
      <c r="B90" s="260">
        <v>278944.59000000003</v>
      </c>
      <c r="C90" s="260">
        <v>0</v>
      </c>
      <c r="D90" s="260">
        <v>17609.240000000002</v>
      </c>
      <c r="E90" s="286">
        <v>278220.75</v>
      </c>
      <c r="F90" s="286">
        <v>2567.2600000000002</v>
      </c>
      <c r="H90" s="264">
        <v>130000</v>
      </c>
      <c r="I90" s="264">
        <v>66750</v>
      </c>
      <c r="M90" s="286">
        <v>-1485746.22</v>
      </c>
      <c r="N90" s="286">
        <v>1852229.71</v>
      </c>
      <c r="Q90" s="261">
        <v>289888.87</v>
      </c>
      <c r="T90" s="261">
        <v>469890</v>
      </c>
      <c r="V90" s="262">
        <v>591140</v>
      </c>
      <c r="Y90" s="262">
        <v>113582.62</v>
      </c>
      <c r="Z90" s="262">
        <v>27793.9</v>
      </c>
    </row>
    <row r="91" spans="1:26" x14ac:dyDescent="0.2">
      <c r="A91" s="286" t="s">
        <v>1708</v>
      </c>
      <c r="B91" s="260">
        <v>322557.46999999997</v>
      </c>
      <c r="C91" s="260">
        <v>0</v>
      </c>
      <c r="D91" s="260">
        <v>12410.71</v>
      </c>
      <c r="E91" s="286">
        <v>319672.69</v>
      </c>
      <c r="F91" s="286">
        <v>-1605.48</v>
      </c>
      <c r="H91" s="264">
        <v>4650</v>
      </c>
      <c r="J91" s="264">
        <v>14.02</v>
      </c>
      <c r="M91" s="286">
        <v>-1792704.82</v>
      </c>
      <c r="N91" s="286">
        <v>2452917.63</v>
      </c>
      <c r="Q91" s="261">
        <v>941771.83</v>
      </c>
      <c r="S91" s="261">
        <v>10.86</v>
      </c>
      <c r="T91" s="261">
        <v>654700</v>
      </c>
      <c r="U91" s="261">
        <v>7500</v>
      </c>
      <c r="V91" s="262">
        <v>1094050</v>
      </c>
      <c r="Y91" s="262">
        <v>479855.52</v>
      </c>
      <c r="Z91" s="262">
        <v>26493.61</v>
      </c>
    </row>
    <row r="92" spans="1:26" x14ac:dyDescent="0.2">
      <c r="A92" s="286" t="s">
        <v>1709</v>
      </c>
      <c r="B92" s="260">
        <v>141782.94</v>
      </c>
      <c r="C92" s="260">
        <v>0</v>
      </c>
      <c r="D92" s="260">
        <v>29735.77</v>
      </c>
      <c r="E92" s="286">
        <v>-1728.33</v>
      </c>
      <c r="F92" s="286">
        <v>32817.83</v>
      </c>
      <c r="H92" s="264">
        <v>0</v>
      </c>
      <c r="J92" s="264">
        <v>0</v>
      </c>
      <c r="M92" s="286">
        <v>-1852168.48</v>
      </c>
      <c r="N92" s="286">
        <v>1997915.47</v>
      </c>
      <c r="Q92" s="261">
        <v>679050.16</v>
      </c>
      <c r="T92" s="261">
        <v>274250</v>
      </c>
      <c r="U92" s="261">
        <v>7500</v>
      </c>
      <c r="V92" s="262">
        <v>647850</v>
      </c>
      <c r="Y92" s="262">
        <v>214097.34</v>
      </c>
      <c r="Z92" s="262">
        <v>28470.6</v>
      </c>
    </row>
    <row r="93" spans="1:26" x14ac:dyDescent="0.2">
      <c r="A93" s="286" t="s">
        <v>1710</v>
      </c>
      <c r="B93" s="260">
        <v>173633.56</v>
      </c>
      <c r="C93" s="260">
        <v>21500</v>
      </c>
      <c r="D93" s="260">
        <v>39938.720000000001</v>
      </c>
      <c r="E93" s="286">
        <v>6073.68</v>
      </c>
      <c r="F93" s="286">
        <v>79257.25</v>
      </c>
      <c r="H93" s="264">
        <v>0</v>
      </c>
      <c r="J93" s="264">
        <v>0</v>
      </c>
      <c r="M93" s="286">
        <v>-1858201.53</v>
      </c>
      <c r="N93" s="286">
        <v>2154589.06</v>
      </c>
      <c r="Q93" s="261">
        <v>869977.08</v>
      </c>
      <c r="R93" s="261">
        <v>50000</v>
      </c>
      <c r="S93" s="261">
        <v>119.53</v>
      </c>
      <c r="T93" s="261">
        <v>393950</v>
      </c>
      <c r="U93" s="261">
        <v>7500</v>
      </c>
      <c r="V93" s="262">
        <v>826832</v>
      </c>
      <c r="Y93" s="262">
        <v>414902.78</v>
      </c>
      <c r="Z93" s="262">
        <v>51150.15</v>
      </c>
    </row>
    <row r="94" spans="1:26" x14ac:dyDescent="0.2">
      <c r="A94" s="286" t="s">
        <v>1711</v>
      </c>
      <c r="B94" s="260">
        <v>76391.539999999994</v>
      </c>
      <c r="C94" s="260">
        <v>0</v>
      </c>
      <c r="D94" s="260">
        <v>65704.03</v>
      </c>
      <c r="E94" s="286">
        <v>26877.82</v>
      </c>
      <c r="F94" s="286">
        <v>40</v>
      </c>
      <c r="J94" s="264">
        <v>500</v>
      </c>
      <c r="M94" s="286">
        <v>-519551.55</v>
      </c>
      <c r="N94" s="286">
        <v>679279.9</v>
      </c>
      <c r="Q94" s="261">
        <v>1320192.29</v>
      </c>
      <c r="T94" s="261">
        <v>431250</v>
      </c>
      <c r="U94" s="261">
        <v>15000</v>
      </c>
      <c r="V94" s="262">
        <v>939300</v>
      </c>
      <c r="Y94" s="262">
        <v>787145.55</v>
      </c>
      <c r="Z94" s="262">
        <v>12216.7</v>
      </c>
    </row>
    <row r="95" spans="1:26" x14ac:dyDescent="0.2">
      <c r="A95" s="286" t="s">
        <v>1712</v>
      </c>
      <c r="B95" s="260">
        <v>253743.24</v>
      </c>
      <c r="C95" s="260">
        <v>0</v>
      </c>
      <c r="D95" s="260">
        <v>78251.77</v>
      </c>
      <c r="E95" s="286">
        <v>13067.61</v>
      </c>
      <c r="F95" s="286">
        <v>129784.6</v>
      </c>
      <c r="H95" s="264">
        <v>0</v>
      </c>
      <c r="M95" s="286">
        <v>-1923271.99</v>
      </c>
      <c r="N95" s="286">
        <v>2305013.7999999998</v>
      </c>
      <c r="Q95" s="261">
        <v>843526.77</v>
      </c>
      <c r="R95" s="261">
        <v>70000</v>
      </c>
      <c r="S95" s="261">
        <v>16.260000000000002</v>
      </c>
      <c r="T95" s="261">
        <v>354300</v>
      </c>
      <c r="U95" s="261">
        <v>10000</v>
      </c>
      <c r="V95" s="262">
        <v>813900</v>
      </c>
      <c r="Y95" s="262">
        <v>350425.27</v>
      </c>
      <c r="Z95" s="262">
        <v>3190.35</v>
      </c>
    </row>
    <row r="96" spans="1:26" x14ac:dyDescent="0.2">
      <c r="A96" s="286" t="s">
        <v>1713</v>
      </c>
      <c r="B96" s="260">
        <v>190781.47</v>
      </c>
      <c r="C96" s="260">
        <v>20000</v>
      </c>
      <c r="D96" s="260">
        <v>48003.78</v>
      </c>
      <c r="E96" s="286">
        <v>4</v>
      </c>
      <c r="F96" s="286">
        <v>33580.080000000002</v>
      </c>
      <c r="J96" s="264">
        <v>175</v>
      </c>
      <c r="M96" s="286">
        <v>-14628.15</v>
      </c>
      <c r="N96" s="286">
        <v>266818</v>
      </c>
      <c r="Q96" s="261">
        <v>939647.52</v>
      </c>
      <c r="S96" s="261">
        <v>121.38</v>
      </c>
      <c r="T96" s="261">
        <v>299550</v>
      </c>
      <c r="U96" s="261">
        <v>7500</v>
      </c>
      <c r="V96" s="262">
        <v>827050</v>
      </c>
      <c r="Y96" s="262">
        <v>297440.25</v>
      </c>
      <c r="Z96" s="262">
        <v>67172.17</v>
      </c>
    </row>
    <row r="97" spans="1:26" x14ac:dyDescent="0.2">
      <c r="A97" s="286" t="s">
        <v>1714</v>
      </c>
      <c r="B97" s="260">
        <v>304212.81</v>
      </c>
      <c r="C97" s="260">
        <v>0</v>
      </c>
      <c r="D97" s="260">
        <v>20763.349999999999</v>
      </c>
      <c r="E97" s="286">
        <v>5</v>
      </c>
      <c r="F97" s="286">
        <v>2946.58</v>
      </c>
      <c r="J97" s="264">
        <v>1986.91</v>
      </c>
      <c r="M97" s="286">
        <v>-1622225.54</v>
      </c>
      <c r="N97" s="286">
        <v>1877398.81</v>
      </c>
      <c r="Q97" s="261">
        <v>637796.62</v>
      </c>
      <c r="R97" s="261">
        <v>90000</v>
      </c>
      <c r="S97" s="261">
        <v>44.72</v>
      </c>
      <c r="T97" s="261">
        <v>504770</v>
      </c>
      <c r="U97" s="261">
        <v>15000</v>
      </c>
      <c r="V97" s="262">
        <v>879440</v>
      </c>
      <c r="Y97" s="262">
        <v>294241.18</v>
      </c>
      <c r="Z97" s="262">
        <v>2062.6</v>
      </c>
    </row>
    <row r="98" spans="1:26" x14ac:dyDescent="0.2">
      <c r="A98" s="286" t="s">
        <v>1715</v>
      </c>
      <c r="B98" s="260">
        <v>270377.17</v>
      </c>
      <c r="C98" s="260">
        <v>85500</v>
      </c>
      <c r="D98" s="260">
        <v>153003.82999999999</v>
      </c>
      <c r="E98" s="286">
        <v>502496.29</v>
      </c>
      <c r="F98" s="286">
        <v>42685.37</v>
      </c>
      <c r="H98" s="264">
        <v>0</v>
      </c>
      <c r="J98" s="264">
        <v>655.75</v>
      </c>
      <c r="M98" s="286">
        <v>-24121.37</v>
      </c>
      <c r="N98" s="286">
        <v>804941.61</v>
      </c>
      <c r="Q98" s="261">
        <v>1084057.01</v>
      </c>
      <c r="S98" s="261">
        <v>124.2</v>
      </c>
      <c r="T98" s="261">
        <v>247150</v>
      </c>
      <c r="U98" s="261">
        <v>5000</v>
      </c>
      <c r="V98" s="262">
        <v>678625</v>
      </c>
      <c r="X98" s="262">
        <v>5869.6</v>
      </c>
      <c r="Y98" s="262">
        <v>343932.81</v>
      </c>
      <c r="Z98" s="262">
        <v>32717.13</v>
      </c>
    </row>
    <row r="99" spans="1:26" x14ac:dyDescent="0.2">
      <c r="A99" s="286" t="s">
        <v>1716</v>
      </c>
      <c r="B99" s="260">
        <v>230278.12</v>
      </c>
      <c r="C99" s="260">
        <v>0</v>
      </c>
      <c r="D99" s="260">
        <v>48582.01</v>
      </c>
      <c r="E99" s="286">
        <v>3</v>
      </c>
      <c r="F99" s="286">
        <v>4097.1000000000004</v>
      </c>
      <c r="M99" s="286">
        <v>-2248501.4500000002</v>
      </c>
      <c r="N99" s="286">
        <v>2543552.06</v>
      </c>
      <c r="Q99" s="261">
        <v>635822.09</v>
      </c>
      <c r="T99" s="261">
        <v>295050</v>
      </c>
      <c r="V99" s="262">
        <v>617700</v>
      </c>
      <c r="Y99" s="262">
        <v>280555.58</v>
      </c>
      <c r="Z99" s="262">
        <v>32936.89</v>
      </c>
    </row>
    <row r="100" spans="1:26" x14ac:dyDescent="0.2">
      <c r="A100" s="286" t="s">
        <v>1717</v>
      </c>
      <c r="B100" s="260">
        <v>125074.5</v>
      </c>
      <c r="C100" s="260">
        <v>0</v>
      </c>
      <c r="D100" s="260">
        <v>24684.080000000002</v>
      </c>
      <c r="E100" s="286">
        <v>171832.33</v>
      </c>
      <c r="F100" s="286">
        <v>6030</v>
      </c>
      <c r="H100" s="264">
        <v>4500</v>
      </c>
      <c r="J100" s="264">
        <v>103</v>
      </c>
      <c r="M100" s="286">
        <v>-1348324.36</v>
      </c>
      <c r="N100" s="286">
        <v>1708771</v>
      </c>
      <c r="Q100" s="261">
        <v>857800.82</v>
      </c>
      <c r="R100" s="261">
        <v>25000</v>
      </c>
      <c r="S100" s="261">
        <v>1.52</v>
      </c>
      <c r="T100" s="261">
        <v>593650</v>
      </c>
      <c r="U100" s="261">
        <v>7500</v>
      </c>
      <c r="V100" s="262">
        <v>993142.5</v>
      </c>
      <c r="Y100" s="262">
        <v>482194.22</v>
      </c>
      <c r="Z100" s="262">
        <v>30033.35</v>
      </c>
    </row>
    <row r="101" spans="1:26" x14ac:dyDescent="0.2">
      <c r="A101" s="286" t="s">
        <v>1718</v>
      </c>
      <c r="B101" s="260">
        <v>196611.46</v>
      </c>
      <c r="C101" s="260">
        <v>0</v>
      </c>
      <c r="D101" s="260">
        <v>44500.160000000003</v>
      </c>
      <c r="E101" s="286">
        <v>157600.43</v>
      </c>
      <c r="F101" s="286">
        <v>15878.44</v>
      </c>
      <c r="H101" s="264">
        <v>0</v>
      </c>
      <c r="J101" s="264">
        <v>1923</v>
      </c>
      <c r="M101" s="286">
        <v>-1899393.1</v>
      </c>
      <c r="N101" s="286">
        <v>2266060.31</v>
      </c>
      <c r="Q101" s="261">
        <v>972857.48</v>
      </c>
      <c r="S101" s="261">
        <v>20.85</v>
      </c>
      <c r="T101" s="261">
        <v>620550</v>
      </c>
      <c r="U101" s="261">
        <v>15000</v>
      </c>
      <c r="V101" s="262">
        <v>1127350</v>
      </c>
      <c r="X101" s="262">
        <v>4140</v>
      </c>
      <c r="Y101" s="262">
        <v>325966.32</v>
      </c>
      <c r="Z101" s="262">
        <v>81666.23</v>
      </c>
    </row>
    <row r="102" spans="1:26" x14ac:dyDescent="0.2">
      <c r="A102" s="286" t="s">
        <v>1719</v>
      </c>
      <c r="B102" s="260">
        <v>215232.95</v>
      </c>
      <c r="C102" s="260">
        <v>0</v>
      </c>
      <c r="D102" s="260">
        <v>2521.59</v>
      </c>
      <c r="E102" s="286">
        <v>8755.3799999999992</v>
      </c>
      <c r="F102" s="286">
        <v>2919.61</v>
      </c>
      <c r="M102" s="286">
        <v>-121124.08</v>
      </c>
      <c r="N102" s="286">
        <v>803987.63</v>
      </c>
      <c r="Q102" s="261">
        <v>707608.24</v>
      </c>
      <c r="T102" s="261">
        <v>462400</v>
      </c>
      <c r="U102" s="261">
        <v>7500</v>
      </c>
      <c r="V102" s="262">
        <v>787300</v>
      </c>
      <c r="X102" s="262">
        <v>6200</v>
      </c>
      <c r="Y102" s="262">
        <v>258904.75</v>
      </c>
      <c r="Z102" s="262">
        <v>12746.57</v>
      </c>
    </row>
    <row r="103" spans="1:26" x14ac:dyDescent="0.2">
      <c r="A103" s="286" t="s">
        <v>1720</v>
      </c>
      <c r="B103" s="260">
        <v>220523.08</v>
      </c>
      <c r="C103" s="260">
        <v>0</v>
      </c>
      <c r="D103" s="260">
        <v>9527.0499999999993</v>
      </c>
      <c r="E103" s="286">
        <v>849120.17</v>
      </c>
      <c r="F103" s="286">
        <v>38</v>
      </c>
      <c r="M103" s="286">
        <v>-1427391.84</v>
      </c>
      <c r="N103" s="286">
        <v>2982456.62</v>
      </c>
      <c r="Q103" s="261">
        <v>566293.39</v>
      </c>
      <c r="S103" s="261">
        <v>53084.5</v>
      </c>
      <c r="T103" s="261">
        <v>314100</v>
      </c>
      <c r="V103" s="262">
        <v>595200</v>
      </c>
      <c r="X103" s="262">
        <v>13300</v>
      </c>
      <c r="Y103" s="262">
        <v>240506.62</v>
      </c>
      <c r="Z103" s="262">
        <v>549216.75</v>
      </c>
    </row>
    <row r="104" spans="1:26" x14ac:dyDescent="0.2">
      <c r="A104" s="286" t="s">
        <v>1721</v>
      </c>
      <c r="B104" s="260">
        <v>148215.65</v>
      </c>
      <c r="C104" s="260">
        <v>0</v>
      </c>
      <c r="D104" s="260">
        <v>52228.98</v>
      </c>
      <c r="E104" s="286">
        <v>5</v>
      </c>
      <c r="F104" s="286">
        <v>137208.1</v>
      </c>
      <c r="H104" s="264">
        <v>0</v>
      </c>
      <c r="J104" s="264">
        <v>141.16999999999999</v>
      </c>
      <c r="M104" s="286">
        <v>-1762863.99</v>
      </c>
      <c r="N104" s="286">
        <v>2096504</v>
      </c>
      <c r="Q104" s="261">
        <v>685750.84</v>
      </c>
      <c r="T104" s="261">
        <v>507050</v>
      </c>
      <c r="U104" s="261">
        <v>15000</v>
      </c>
      <c r="V104" s="262">
        <v>918700</v>
      </c>
      <c r="Y104" s="262">
        <v>258043.03</v>
      </c>
      <c r="Z104" s="262">
        <v>12652.26</v>
      </c>
    </row>
    <row r="105" spans="1:26" x14ac:dyDescent="0.2">
      <c r="A105" s="286" t="s">
        <v>1722</v>
      </c>
      <c r="B105" s="260">
        <v>367804.08</v>
      </c>
      <c r="C105" s="260">
        <v>0</v>
      </c>
      <c r="D105" s="260">
        <v>2000</v>
      </c>
      <c r="E105" s="286">
        <v>413706.68</v>
      </c>
      <c r="F105" s="286">
        <v>81527.97</v>
      </c>
      <c r="J105" s="264">
        <v>102509.22</v>
      </c>
      <c r="M105" s="286">
        <v>-3580141.1</v>
      </c>
      <c r="N105" s="286">
        <v>4349913</v>
      </c>
      <c r="Q105" s="261">
        <v>1309550.96</v>
      </c>
      <c r="S105" s="261">
        <v>367.29</v>
      </c>
      <c r="T105" s="261">
        <v>238560</v>
      </c>
      <c r="U105" s="261">
        <v>6000</v>
      </c>
      <c r="V105" s="262">
        <v>861690</v>
      </c>
      <c r="Y105" s="262">
        <v>647232.21</v>
      </c>
      <c r="Z105" s="262">
        <v>52258.43</v>
      </c>
    </row>
    <row r="106" spans="1:26" x14ac:dyDescent="0.2">
      <c r="A106" s="286" t="s">
        <v>1723</v>
      </c>
      <c r="B106" s="260">
        <v>434038</v>
      </c>
      <c r="C106" s="260">
        <v>0</v>
      </c>
      <c r="D106" s="260">
        <v>19175.62</v>
      </c>
      <c r="E106" s="286">
        <v>1237272.3400000001</v>
      </c>
      <c r="F106" s="286">
        <v>10485.049999999999</v>
      </c>
      <c r="H106" s="264">
        <v>6675</v>
      </c>
      <c r="J106" s="264">
        <v>0</v>
      </c>
      <c r="M106" s="286">
        <v>-705319.94</v>
      </c>
      <c r="N106" s="286">
        <v>2447083.0099999998</v>
      </c>
      <c r="Q106" s="261">
        <v>3069971.06</v>
      </c>
      <c r="S106" s="261">
        <v>2.5499999999999998</v>
      </c>
      <c r="T106" s="261">
        <v>233250</v>
      </c>
      <c r="U106" s="261">
        <v>7500</v>
      </c>
      <c r="V106" s="262">
        <v>628504</v>
      </c>
      <c r="Y106" s="262">
        <v>2719392</v>
      </c>
      <c r="Z106" s="262">
        <v>8634.67</v>
      </c>
    </row>
    <row r="107" spans="1:26" x14ac:dyDescent="0.2">
      <c r="A107" s="286" t="s">
        <v>1806</v>
      </c>
      <c r="B107" s="260">
        <v>321307.13</v>
      </c>
      <c r="C107" s="260">
        <v>0</v>
      </c>
      <c r="D107" s="260">
        <v>29573.17</v>
      </c>
      <c r="E107" s="286">
        <v>211218.73</v>
      </c>
      <c r="F107" s="286">
        <v>4127.42</v>
      </c>
      <c r="J107" s="264">
        <v>323.2</v>
      </c>
      <c r="M107" s="286">
        <v>-1828536.76</v>
      </c>
      <c r="N107" s="286">
        <v>2389700.83</v>
      </c>
      <c r="Q107" s="261">
        <v>693843.91</v>
      </c>
      <c r="S107" s="261">
        <v>121.23</v>
      </c>
      <c r="T107" s="261">
        <v>504200</v>
      </c>
      <c r="U107" s="261">
        <v>15000</v>
      </c>
      <c r="V107" s="262">
        <v>884260</v>
      </c>
      <c r="Y107" s="262">
        <v>252265.36</v>
      </c>
      <c r="Z107" s="262">
        <v>57522.6</v>
      </c>
    </row>
    <row r="108" spans="1:26" x14ac:dyDescent="0.2">
      <c r="A108" s="286" t="s">
        <v>1807</v>
      </c>
      <c r="B108" s="260">
        <v>243194.37</v>
      </c>
      <c r="C108" s="260">
        <v>0</v>
      </c>
      <c r="D108" s="260">
        <v>85807.67</v>
      </c>
      <c r="E108" s="286">
        <v>210308.84</v>
      </c>
      <c r="F108" s="286">
        <v>1025</v>
      </c>
      <c r="M108" s="286">
        <v>-4892075.5999999996</v>
      </c>
      <c r="N108" s="286">
        <v>5385590.1100000003</v>
      </c>
      <c r="Q108" s="261">
        <v>660625.49</v>
      </c>
      <c r="T108" s="261">
        <v>117000</v>
      </c>
      <c r="V108" s="262">
        <v>373000</v>
      </c>
      <c r="Y108" s="262">
        <v>301488.46000000002</v>
      </c>
      <c r="Z108" s="262">
        <v>47403.66</v>
      </c>
    </row>
    <row r="109" spans="1:26" x14ac:dyDescent="0.2">
      <c r="A109" s="286" t="s">
        <v>1724</v>
      </c>
      <c r="B109" s="260">
        <v>347222.2</v>
      </c>
      <c r="C109" s="260">
        <v>0</v>
      </c>
      <c r="D109" s="260">
        <v>33198</v>
      </c>
      <c r="E109" s="286">
        <v>224831.27</v>
      </c>
      <c r="F109" s="286">
        <v>92192.68</v>
      </c>
      <c r="M109" s="286">
        <v>-1086766.99</v>
      </c>
      <c r="N109" s="286">
        <v>1851650.31</v>
      </c>
      <c r="Q109" s="261">
        <v>550046.13</v>
      </c>
      <c r="T109" s="261">
        <v>492700</v>
      </c>
      <c r="U109" s="261">
        <v>9900</v>
      </c>
      <c r="V109" s="262">
        <v>729465</v>
      </c>
      <c r="Y109" s="262">
        <v>190131.62</v>
      </c>
      <c r="Z109" s="262">
        <v>68653.05</v>
      </c>
    </row>
    <row r="110" spans="1:26" x14ac:dyDescent="0.2">
      <c r="A110" s="286" t="s">
        <v>1725</v>
      </c>
      <c r="B110" s="260">
        <v>455843.15</v>
      </c>
      <c r="C110" s="260">
        <v>0</v>
      </c>
      <c r="D110" s="260">
        <v>43852.51</v>
      </c>
      <c r="E110" s="286">
        <v>581773.02</v>
      </c>
      <c r="F110" s="286">
        <v>129188.13</v>
      </c>
      <c r="M110" s="286">
        <v>-230703.11</v>
      </c>
      <c r="N110" s="286">
        <v>1448584.45</v>
      </c>
      <c r="Q110" s="261">
        <v>688693.19</v>
      </c>
      <c r="T110" s="261">
        <v>594950</v>
      </c>
      <c r="U110" s="261">
        <v>15000</v>
      </c>
      <c r="V110" s="262">
        <v>853438.57</v>
      </c>
      <c r="Y110" s="262">
        <v>237521.34</v>
      </c>
      <c r="Z110" s="262">
        <v>97400.29</v>
      </c>
    </row>
    <row r="111" spans="1:26" x14ac:dyDescent="0.2">
      <c r="A111" s="286" t="s">
        <v>1726</v>
      </c>
      <c r="B111" s="260">
        <v>436538.34</v>
      </c>
      <c r="D111" s="260">
        <v>59244.05</v>
      </c>
      <c r="E111" s="286">
        <v>465038.7</v>
      </c>
      <c r="F111" s="286">
        <v>47252.11</v>
      </c>
      <c r="M111" s="286">
        <v>-1559237.14</v>
      </c>
      <c r="N111" s="286">
        <v>2294612.94</v>
      </c>
      <c r="Q111" s="261">
        <v>815522.31</v>
      </c>
      <c r="S111" s="261">
        <v>112.51</v>
      </c>
      <c r="T111" s="261">
        <v>756600</v>
      </c>
      <c r="U111" s="261">
        <v>7500</v>
      </c>
      <c r="V111" s="262">
        <v>1061370</v>
      </c>
      <c r="Y111" s="262">
        <v>243297.72</v>
      </c>
      <c r="Z111" s="262">
        <v>70824.289999999994</v>
      </c>
    </row>
    <row r="112" spans="1:26" x14ac:dyDescent="0.2">
      <c r="A112" s="286" t="s">
        <v>1727</v>
      </c>
      <c r="B112" s="260">
        <v>146777.41</v>
      </c>
      <c r="C112" s="260">
        <v>0</v>
      </c>
      <c r="D112" s="260">
        <v>30234.37</v>
      </c>
      <c r="E112" s="286">
        <v>144401.89000000001</v>
      </c>
      <c r="F112" s="286">
        <v>72313.97</v>
      </c>
      <c r="J112" s="264">
        <v>15</v>
      </c>
      <c r="M112" s="286">
        <v>-1100226.8500000001</v>
      </c>
      <c r="N112" s="286">
        <v>1767292.42</v>
      </c>
      <c r="Q112" s="261">
        <v>494043.55</v>
      </c>
      <c r="T112" s="261">
        <v>621950</v>
      </c>
      <c r="U112" s="261">
        <v>10000</v>
      </c>
      <c r="V112" s="262">
        <v>815700</v>
      </c>
      <c r="Y112" s="262">
        <v>179089.22</v>
      </c>
      <c r="Z112" s="262">
        <v>54163.06</v>
      </c>
    </row>
    <row r="113" spans="1:26" x14ac:dyDescent="0.2">
      <c r="A113" s="286" t="s">
        <v>1728</v>
      </c>
      <c r="B113" s="260">
        <v>234457.44</v>
      </c>
      <c r="C113" s="260">
        <v>0</v>
      </c>
      <c r="D113" s="260">
        <v>14025.51</v>
      </c>
      <c r="E113" s="286">
        <v>757208.01</v>
      </c>
      <c r="F113" s="286">
        <v>72853.69</v>
      </c>
      <c r="M113" s="286">
        <v>-54314.080000000002</v>
      </c>
      <c r="N113" s="286">
        <v>1775492.61</v>
      </c>
      <c r="Q113" s="261">
        <v>769802.52</v>
      </c>
      <c r="T113" s="261">
        <v>734250</v>
      </c>
      <c r="U113" s="261">
        <v>24400</v>
      </c>
      <c r="V113" s="262">
        <v>1090486.5</v>
      </c>
      <c r="Y113" s="262">
        <v>341507.96</v>
      </c>
      <c r="Z113" s="262">
        <v>74258.61</v>
      </c>
    </row>
    <row r="114" spans="1:26" x14ac:dyDescent="0.2">
      <c r="A114" s="286" t="s">
        <v>1808</v>
      </c>
      <c r="B114" s="260">
        <v>300764.23</v>
      </c>
      <c r="D114" s="260">
        <v>39464.019999999997</v>
      </c>
      <c r="E114" s="286">
        <v>224383.22</v>
      </c>
      <c r="F114" s="286">
        <v>91839.55</v>
      </c>
      <c r="M114" s="286">
        <v>-72279.88</v>
      </c>
      <c r="N114" s="286">
        <v>2441491.2400000002</v>
      </c>
      <c r="Q114" s="261">
        <v>580207.39</v>
      </c>
      <c r="T114" s="261">
        <v>290600</v>
      </c>
      <c r="U114" s="261">
        <v>7500</v>
      </c>
      <c r="V114" s="262">
        <v>510933</v>
      </c>
      <c r="Y114" s="262">
        <v>295783.46999999997</v>
      </c>
      <c r="Z114" s="262">
        <v>65988.92</v>
      </c>
    </row>
    <row r="115" spans="1:26" x14ac:dyDescent="0.2">
      <c r="A115" s="286" t="s">
        <v>1729</v>
      </c>
      <c r="B115" s="260">
        <v>367591.26</v>
      </c>
      <c r="C115" s="260">
        <v>0</v>
      </c>
      <c r="D115" s="260">
        <v>37452.39</v>
      </c>
      <c r="E115" s="286">
        <v>154966.57</v>
      </c>
      <c r="F115" s="286">
        <v>100962.81</v>
      </c>
      <c r="J115" s="264">
        <v>42.06</v>
      </c>
      <c r="M115" s="286">
        <v>105990</v>
      </c>
      <c r="N115" s="286">
        <v>1753510.53</v>
      </c>
      <c r="Q115" s="261">
        <v>809123.1</v>
      </c>
      <c r="T115" s="261">
        <v>835650</v>
      </c>
      <c r="V115" s="262">
        <v>1207500</v>
      </c>
      <c r="Y115" s="262">
        <v>247447.51</v>
      </c>
      <c r="Z115" s="262">
        <v>35334.19</v>
      </c>
    </row>
    <row r="116" spans="1:26" x14ac:dyDescent="0.2">
      <c r="A116" s="286" t="s">
        <v>1730</v>
      </c>
      <c r="B116" s="260">
        <v>693872.34</v>
      </c>
      <c r="C116" s="260">
        <v>0</v>
      </c>
      <c r="D116" s="260">
        <v>38209.51</v>
      </c>
      <c r="E116" s="286">
        <v>145664.42000000001</v>
      </c>
      <c r="F116" s="286">
        <v>115416.47</v>
      </c>
      <c r="M116" s="286">
        <v>43949.5</v>
      </c>
      <c r="N116" s="286">
        <v>2570940.36</v>
      </c>
      <c r="Q116" s="261">
        <v>1039458.24</v>
      </c>
      <c r="T116" s="261">
        <v>540700</v>
      </c>
      <c r="V116" s="262">
        <v>1054605</v>
      </c>
      <c r="Y116" s="262">
        <v>254435.99</v>
      </c>
      <c r="Z116" s="262">
        <v>84976.54</v>
      </c>
    </row>
    <row r="117" spans="1:26" x14ac:dyDescent="0.2">
      <c r="A117" s="286" t="s">
        <v>1731</v>
      </c>
      <c r="B117" s="260">
        <v>892380.68</v>
      </c>
      <c r="C117" s="260">
        <v>0</v>
      </c>
      <c r="D117" s="260">
        <v>29865.42</v>
      </c>
      <c r="E117" s="286">
        <v>918289.8</v>
      </c>
      <c r="F117" s="286">
        <v>146282.56</v>
      </c>
      <c r="M117" s="286">
        <v>112905</v>
      </c>
      <c r="N117" s="286">
        <v>2193906.69</v>
      </c>
      <c r="Q117" s="261">
        <v>814145.36</v>
      </c>
      <c r="T117" s="261">
        <v>804000</v>
      </c>
      <c r="V117" s="262">
        <v>1138141</v>
      </c>
      <c r="Y117" s="262">
        <v>309540.25</v>
      </c>
      <c r="Z117" s="262">
        <v>99827.31</v>
      </c>
    </row>
    <row r="118" spans="1:26" x14ac:dyDescent="0.2">
      <c r="A118" s="286" t="s">
        <v>1732</v>
      </c>
      <c r="B118" s="260">
        <v>662429.85</v>
      </c>
      <c r="C118" s="260">
        <v>0</v>
      </c>
      <c r="D118" s="260">
        <v>59364.94</v>
      </c>
      <c r="E118" s="286">
        <v>470252.74</v>
      </c>
      <c r="F118" s="286">
        <v>57035.34</v>
      </c>
      <c r="M118" s="286">
        <v>112350</v>
      </c>
      <c r="N118" s="286">
        <v>2140701.11</v>
      </c>
      <c r="Q118" s="261">
        <v>864920.97</v>
      </c>
      <c r="R118" s="261">
        <v>20000</v>
      </c>
      <c r="T118" s="261">
        <v>439270</v>
      </c>
      <c r="V118" s="262">
        <v>858720</v>
      </c>
      <c r="Y118" s="262">
        <v>286050.08</v>
      </c>
      <c r="Z118" s="262">
        <v>59914.48</v>
      </c>
    </row>
    <row r="119" spans="1:26" x14ac:dyDescent="0.2">
      <c r="A119" s="286" t="s">
        <v>1733</v>
      </c>
      <c r="B119" s="260">
        <v>1203665.81</v>
      </c>
      <c r="C119" s="260">
        <v>0</v>
      </c>
      <c r="D119" s="260">
        <v>10250.66</v>
      </c>
      <c r="E119" s="286">
        <v>453042.7</v>
      </c>
      <c r="F119" s="286">
        <v>108268.54</v>
      </c>
      <c r="M119" s="286">
        <v>142020</v>
      </c>
      <c r="N119" s="286">
        <v>2916966.34</v>
      </c>
      <c r="Q119" s="261">
        <v>848441.78</v>
      </c>
      <c r="R119" s="261">
        <v>130000</v>
      </c>
      <c r="T119" s="261">
        <v>759350</v>
      </c>
      <c r="V119" s="262">
        <v>1130822</v>
      </c>
      <c r="Y119" s="262">
        <v>282851.55</v>
      </c>
      <c r="Z119" s="262">
        <v>93497.63</v>
      </c>
    </row>
    <row r="120" spans="1:26" x14ac:dyDescent="0.2">
      <c r="A120" s="286" t="s">
        <v>1734</v>
      </c>
      <c r="B120" s="260">
        <v>984149.39</v>
      </c>
      <c r="C120" s="260">
        <v>0</v>
      </c>
      <c r="D120" s="260">
        <v>15492.62</v>
      </c>
      <c r="E120" s="286">
        <v>2303111.34</v>
      </c>
      <c r="F120" s="286">
        <v>102985.73</v>
      </c>
      <c r="M120" s="286">
        <v>-20250</v>
      </c>
      <c r="N120" s="286">
        <v>1273796.02</v>
      </c>
      <c r="Q120" s="261">
        <v>830523.22</v>
      </c>
      <c r="T120" s="261">
        <v>659750</v>
      </c>
      <c r="V120" s="262">
        <v>1077111</v>
      </c>
      <c r="Y120" s="262">
        <v>266634.21000000002</v>
      </c>
      <c r="Z120" s="262">
        <v>100716.51</v>
      </c>
    </row>
    <row r="121" spans="1:26" x14ac:dyDescent="0.2">
      <c r="A121" s="286" t="s">
        <v>1735</v>
      </c>
      <c r="B121" s="260">
        <v>798818.44</v>
      </c>
      <c r="C121" s="260">
        <v>0</v>
      </c>
      <c r="D121" s="260">
        <v>36973.82</v>
      </c>
      <c r="E121" s="286">
        <v>1078826.6499999999</v>
      </c>
      <c r="F121" s="286">
        <v>168190.85</v>
      </c>
      <c r="M121" s="286">
        <v>529375.72</v>
      </c>
      <c r="N121" s="286">
        <v>1503797.2</v>
      </c>
      <c r="Q121" s="261">
        <v>1182032.6299999999</v>
      </c>
      <c r="T121" s="261">
        <v>707400</v>
      </c>
      <c r="V121" s="262">
        <v>1340330</v>
      </c>
      <c r="Y121" s="262">
        <v>282809.83</v>
      </c>
      <c r="Z121" s="262">
        <v>51512.46</v>
      </c>
    </row>
    <row r="122" spans="1:26" x14ac:dyDescent="0.2">
      <c r="A122" s="286" t="s">
        <v>1736</v>
      </c>
      <c r="B122" s="260">
        <v>842915.18</v>
      </c>
      <c r="C122" s="260">
        <v>0</v>
      </c>
      <c r="D122" s="260">
        <v>33064.93</v>
      </c>
      <c r="E122" s="286">
        <v>444921.65</v>
      </c>
      <c r="F122" s="286">
        <v>88032.58</v>
      </c>
      <c r="M122" s="286">
        <v>107325</v>
      </c>
      <c r="N122" s="286">
        <v>1567499.51</v>
      </c>
      <c r="Q122" s="261">
        <v>559858.42000000004</v>
      </c>
      <c r="R122" s="261">
        <v>171100</v>
      </c>
      <c r="T122" s="261">
        <v>745150</v>
      </c>
      <c r="V122" s="262">
        <v>921550</v>
      </c>
      <c r="Y122" s="262">
        <v>263533.89</v>
      </c>
      <c r="Z122" s="262">
        <v>35534.699999999997</v>
      </c>
    </row>
    <row r="123" spans="1:26" x14ac:dyDescent="0.2">
      <c r="A123" s="286" t="s">
        <v>1813</v>
      </c>
      <c r="B123" s="260">
        <v>737069.38</v>
      </c>
      <c r="C123" s="260">
        <v>0</v>
      </c>
      <c r="D123" s="260">
        <v>34513.879999999997</v>
      </c>
      <c r="E123" s="286">
        <v>638745.57999999996</v>
      </c>
      <c r="F123" s="286">
        <v>63264.94</v>
      </c>
      <c r="M123" s="286">
        <v>69020</v>
      </c>
      <c r="N123" s="286">
        <v>2486417.9700000002</v>
      </c>
      <c r="Q123" s="261">
        <v>680514.64</v>
      </c>
      <c r="R123" s="261">
        <v>146500</v>
      </c>
      <c r="T123" s="261">
        <v>408550</v>
      </c>
      <c r="V123" s="262">
        <v>760985</v>
      </c>
      <c r="Y123" s="262">
        <v>174615.52</v>
      </c>
      <c r="Z123" s="262">
        <v>68442.990000000005</v>
      </c>
    </row>
    <row r="124" spans="1:26" x14ac:dyDescent="0.2">
      <c r="A124" s="286" t="s">
        <v>1814</v>
      </c>
      <c r="B124" s="260">
        <v>674832.96</v>
      </c>
      <c r="C124" s="260">
        <v>0</v>
      </c>
      <c r="D124" s="260">
        <v>36651.279999999999</v>
      </c>
      <c r="E124" s="286">
        <v>359516.67</v>
      </c>
      <c r="F124" s="286">
        <v>75934.759999999995</v>
      </c>
      <c r="M124" s="286">
        <v>87475</v>
      </c>
      <c r="N124" s="286">
        <v>2517902.33</v>
      </c>
      <c r="Q124" s="261">
        <v>780883.02</v>
      </c>
      <c r="T124" s="261">
        <v>446600</v>
      </c>
      <c r="V124" s="262">
        <v>821985.16</v>
      </c>
      <c r="Y124" s="262">
        <v>242760.54</v>
      </c>
      <c r="Z124" s="262">
        <v>61599.43</v>
      </c>
    </row>
    <row r="125" spans="1:26" x14ac:dyDescent="0.2">
      <c r="A125" s="286" t="s">
        <v>1737</v>
      </c>
      <c r="B125" s="260">
        <v>379510.93</v>
      </c>
      <c r="C125" s="260">
        <v>0</v>
      </c>
      <c r="D125" s="260">
        <v>75135.78</v>
      </c>
      <c r="E125" s="286">
        <v>153961.21</v>
      </c>
      <c r="F125" s="286">
        <v>19595.57</v>
      </c>
      <c r="N125" s="286">
        <v>2171633.4300000002</v>
      </c>
      <c r="Q125" s="261">
        <v>545185.03</v>
      </c>
      <c r="R125" s="261">
        <v>51100</v>
      </c>
      <c r="S125" s="261">
        <v>2.93</v>
      </c>
      <c r="T125" s="261">
        <v>531322.5</v>
      </c>
      <c r="V125" s="262">
        <v>692055.5</v>
      </c>
      <c r="Y125" s="262">
        <v>205465.82</v>
      </c>
      <c r="Z125" s="262">
        <v>55091.55</v>
      </c>
    </row>
    <row r="126" spans="1:26" x14ac:dyDescent="0.2">
      <c r="A126" s="286" t="s">
        <v>1738</v>
      </c>
      <c r="B126" s="260">
        <v>261103.53</v>
      </c>
      <c r="C126" s="260">
        <v>0</v>
      </c>
      <c r="D126" s="260">
        <v>120873.91</v>
      </c>
      <c r="E126" s="286">
        <v>624.70000000000005</v>
      </c>
      <c r="F126" s="286">
        <v>138168.09</v>
      </c>
      <c r="J126" s="264">
        <v>180</v>
      </c>
      <c r="N126" s="286">
        <v>1977387.82</v>
      </c>
      <c r="Q126" s="261">
        <v>1340841.42</v>
      </c>
      <c r="S126" s="261">
        <v>182844.12</v>
      </c>
      <c r="T126" s="261">
        <v>1018090</v>
      </c>
      <c r="V126" s="262">
        <v>1612500</v>
      </c>
      <c r="Y126" s="262">
        <v>330259.19</v>
      </c>
      <c r="Z126" s="262">
        <v>30746.560000000001</v>
      </c>
    </row>
    <row r="127" spans="1:26" x14ac:dyDescent="0.2">
      <c r="A127" s="286" t="s">
        <v>1739</v>
      </c>
      <c r="B127" s="260">
        <v>246823.95</v>
      </c>
      <c r="C127" s="260">
        <v>0</v>
      </c>
      <c r="D127" s="260">
        <v>26218.799999999999</v>
      </c>
      <c r="E127" s="286">
        <v>163660.97</v>
      </c>
      <c r="F127" s="286">
        <v>53919.67</v>
      </c>
      <c r="H127" s="264">
        <v>39200</v>
      </c>
      <c r="N127" s="286">
        <v>1774116.27</v>
      </c>
      <c r="Q127" s="261">
        <v>606871.62</v>
      </c>
      <c r="T127" s="261">
        <v>459987.5</v>
      </c>
      <c r="U127" s="261">
        <v>5000</v>
      </c>
      <c r="V127" s="262">
        <v>625326.5</v>
      </c>
      <c r="Y127" s="262">
        <v>199240.26</v>
      </c>
      <c r="Z127" s="262">
        <v>28839.82</v>
      </c>
    </row>
    <row r="128" spans="1:26" x14ac:dyDescent="0.2">
      <c r="A128" s="286" t="s">
        <v>1740</v>
      </c>
      <c r="B128" s="260">
        <v>388181.02</v>
      </c>
      <c r="C128" s="260">
        <v>0</v>
      </c>
      <c r="D128" s="260">
        <v>157518.37</v>
      </c>
      <c r="E128" s="286">
        <v>114408.81</v>
      </c>
      <c r="F128" s="286">
        <v>69936.789999999994</v>
      </c>
      <c r="J128" s="264">
        <v>182.41</v>
      </c>
      <c r="N128" s="286">
        <v>1520211.94</v>
      </c>
      <c r="Q128" s="261">
        <v>758523.85</v>
      </c>
      <c r="S128" s="261">
        <v>66.89</v>
      </c>
      <c r="T128" s="261">
        <v>1074378.5</v>
      </c>
      <c r="V128" s="262">
        <v>1272328.5</v>
      </c>
      <c r="Y128" s="262">
        <v>210717.42</v>
      </c>
      <c r="Z128" s="262">
        <v>17234.150000000001</v>
      </c>
    </row>
    <row r="129" spans="1:26" x14ac:dyDescent="0.2">
      <c r="A129" s="286" t="s">
        <v>1741</v>
      </c>
      <c r="B129" s="260">
        <v>710159.76</v>
      </c>
      <c r="C129" s="260">
        <v>0</v>
      </c>
      <c r="D129" s="260">
        <v>52560.959999999999</v>
      </c>
      <c r="E129" s="286">
        <v>159233.47</v>
      </c>
      <c r="F129" s="286">
        <v>92989.22</v>
      </c>
      <c r="J129" s="264">
        <v>655</v>
      </c>
      <c r="N129" s="286">
        <v>2436322.09</v>
      </c>
      <c r="Q129" s="261">
        <v>1113113.82</v>
      </c>
      <c r="R129" s="261">
        <v>48000</v>
      </c>
      <c r="S129" s="261">
        <v>47.07</v>
      </c>
      <c r="T129" s="261">
        <v>596642.5</v>
      </c>
      <c r="U129" s="261">
        <v>11200</v>
      </c>
      <c r="V129" s="262">
        <v>999778.5</v>
      </c>
      <c r="Y129" s="262">
        <v>513598.31</v>
      </c>
      <c r="Z129" s="262">
        <v>41238.46</v>
      </c>
    </row>
    <row r="130" spans="1:26" x14ac:dyDescent="0.2">
      <c r="A130" s="286" t="s">
        <v>1742</v>
      </c>
      <c r="B130" s="260">
        <v>139229.32</v>
      </c>
      <c r="C130" s="260">
        <v>0</v>
      </c>
      <c r="D130" s="260">
        <v>63401.47</v>
      </c>
      <c r="E130" s="286">
        <v>323355.37</v>
      </c>
      <c r="F130" s="286">
        <v>85589.71</v>
      </c>
      <c r="J130" s="264">
        <v>121.2</v>
      </c>
      <c r="N130" s="286">
        <v>1752442.7</v>
      </c>
      <c r="Q130" s="261">
        <v>537268.77</v>
      </c>
      <c r="R130" s="261">
        <v>89500</v>
      </c>
      <c r="S130" s="261">
        <v>164.91</v>
      </c>
      <c r="T130" s="261">
        <v>222800</v>
      </c>
      <c r="U130" s="261">
        <v>2800</v>
      </c>
      <c r="V130" s="262">
        <v>383961</v>
      </c>
      <c r="Y130" s="262">
        <v>252871.27</v>
      </c>
      <c r="Z130" s="262">
        <v>102680.55</v>
      </c>
    </row>
    <row r="131" spans="1:26" x14ac:dyDescent="0.2">
      <c r="A131" s="286" t="s">
        <v>1743</v>
      </c>
      <c r="B131" s="260">
        <v>241798.27</v>
      </c>
      <c r="C131" s="260">
        <v>0</v>
      </c>
      <c r="D131" s="260">
        <v>51774.29</v>
      </c>
      <c r="E131" s="286">
        <v>338942.31</v>
      </c>
      <c r="F131" s="286">
        <v>34381.230000000003</v>
      </c>
      <c r="N131" s="286">
        <v>2586652.75</v>
      </c>
      <c r="Q131" s="261">
        <v>466496.44</v>
      </c>
      <c r="S131" s="261">
        <v>43.36</v>
      </c>
      <c r="T131" s="261">
        <v>506840</v>
      </c>
      <c r="U131" s="261">
        <v>2800</v>
      </c>
      <c r="V131" s="262">
        <v>615690</v>
      </c>
      <c r="Y131" s="262">
        <v>260653.04</v>
      </c>
      <c r="Z131" s="262">
        <v>63993.93</v>
      </c>
    </row>
    <row r="132" spans="1:26" x14ac:dyDescent="0.2">
      <c r="A132" s="286" t="s">
        <v>1744</v>
      </c>
      <c r="B132" s="260">
        <v>360753.48</v>
      </c>
      <c r="C132" s="260">
        <v>0</v>
      </c>
      <c r="D132" s="260">
        <v>117821.95</v>
      </c>
      <c r="E132" s="286">
        <v>47666.400000000001</v>
      </c>
      <c r="F132" s="286">
        <v>59737.56</v>
      </c>
      <c r="H132" s="264">
        <v>2600</v>
      </c>
      <c r="N132" s="286">
        <v>1898238.82</v>
      </c>
      <c r="Q132" s="261">
        <v>824758.72</v>
      </c>
      <c r="S132" s="261">
        <v>112.06</v>
      </c>
      <c r="T132" s="261">
        <v>723610</v>
      </c>
      <c r="U132" s="261">
        <v>2800</v>
      </c>
      <c r="V132" s="262">
        <v>940660</v>
      </c>
      <c r="Y132" s="262">
        <v>260498.59</v>
      </c>
      <c r="Z132" s="262">
        <v>35375.08</v>
      </c>
    </row>
    <row r="133" spans="1:26" x14ac:dyDescent="0.2">
      <c r="A133" s="286" t="s">
        <v>1745</v>
      </c>
      <c r="B133" s="260">
        <v>581857.07999999996</v>
      </c>
      <c r="C133" s="260">
        <v>0</v>
      </c>
      <c r="D133" s="260">
        <v>128158.73</v>
      </c>
      <c r="E133" s="286">
        <v>360626.05</v>
      </c>
      <c r="F133" s="286">
        <v>20099.009999999998</v>
      </c>
      <c r="N133" s="286">
        <v>2434424.27</v>
      </c>
      <c r="Q133" s="261">
        <v>636902.05000000005</v>
      </c>
      <c r="T133" s="261">
        <v>715375</v>
      </c>
      <c r="V133" s="262">
        <v>879281</v>
      </c>
      <c r="Y133" s="262">
        <v>265419.08</v>
      </c>
      <c r="Z133" s="262">
        <v>63854.42</v>
      </c>
    </row>
    <row r="134" spans="1:26" x14ac:dyDescent="0.2">
      <c r="A134" s="286" t="s">
        <v>1746</v>
      </c>
      <c r="B134" s="260">
        <v>114913.92</v>
      </c>
      <c r="C134" s="260">
        <v>0</v>
      </c>
      <c r="D134" s="260">
        <v>87657.82</v>
      </c>
      <c r="E134" s="286">
        <v>421315.34</v>
      </c>
      <c r="F134" s="286">
        <v>51080.65</v>
      </c>
      <c r="H134" s="264">
        <v>33300</v>
      </c>
      <c r="N134" s="286">
        <v>2150215.54</v>
      </c>
      <c r="Q134" s="261">
        <v>1095071.1000000001</v>
      </c>
      <c r="T134" s="261">
        <v>514290</v>
      </c>
      <c r="V134" s="262">
        <v>957690</v>
      </c>
      <c r="Y134" s="262">
        <v>431887.51</v>
      </c>
      <c r="Z134" s="262">
        <v>67129.05</v>
      </c>
    </row>
    <row r="135" spans="1:26" x14ac:dyDescent="0.2">
      <c r="A135" s="286" t="s">
        <v>1809</v>
      </c>
      <c r="B135" s="260">
        <v>139153.29</v>
      </c>
      <c r="C135" s="260">
        <v>0</v>
      </c>
      <c r="D135" s="260">
        <v>33939.440000000002</v>
      </c>
      <c r="E135" s="286">
        <v>269559.25</v>
      </c>
      <c r="F135" s="286">
        <v>89294.44</v>
      </c>
      <c r="N135" s="286">
        <v>1699412.19</v>
      </c>
      <c r="Q135" s="261">
        <v>390837.78</v>
      </c>
      <c r="S135" s="261">
        <v>38.409999999999997</v>
      </c>
      <c r="T135" s="261">
        <v>340095</v>
      </c>
      <c r="U135" s="261">
        <v>2800</v>
      </c>
      <c r="V135" s="262">
        <v>441015</v>
      </c>
      <c r="Y135" s="262">
        <v>142043.41</v>
      </c>
      <c r="Z135" s="262">
        <v>65348.09</v>
      </c>
    </row>
    <row r="136" spans="1:26" x14ac:dyDescent="0.2">
      <c r="A136" s="286" t="s">
        <v>1747</v>
      </c>
      <c r="B136" s="260">
        <v>887345.39</v>
      </c>
      <c r="C136" s="260">
        <v>0</v>
      </c>
      <c r="D136" s="260">
        <v>110477.44</v>
      </c>
      <c r="E136" s="286">
        <v>667170.79</v>
      </c>
      <c r="F136" s="286">
        <v>33189.74</v>
      </c>
      <c r="H136" s="264">
        <v>46300</v>
      </c>
      <c r="M136" s="286">
        <v>5015.3</v>
      </c>
      <c r="N136" s="286">
        <v>3628521.74</v>
      </c>
      <c r="Q136" s="261">
        <v>1588007.99</v>
      </c>
      <c r="T136" s="261">
        <v>847640.5</v>
      </c>
      <c r="U136" s="261">
        <v>16500</v>
      </c>
      <c r="V136" s="262">
        <v>1433852.5</v>
      </c>
      <c r="Y136" s="262">
        <v>483014.43</v>
      </c>
      <c r="Z136" s="262">
        <v>86361.85</v>
      </c>
    </row>
    <row r="137" spans="1:26" x14ac:dyDescent="0.2">
      <c r="A137" s="286" t="s">
        <v>1748</v>
      </c>
      <c r="B137" s="260">
        <v>317774.89</v>
      </c>
      <c r="C137" s="260">
        <v>0</v>
      </c>
      <c r="D137" s="260">
        <v>198873.07</v>
      </c>
      <c r="E137" s="286">
        <v>1046692.86</v>
      </c>
      <c r="F137" s="286">
        <v>28436.65</v>
      </c>
      <c r="H137" s="264">
        <v>8500</v>
      </c>
      <c r="M137" s="286">
        <v>232.46</v>
      </c>
      <c r="N137" s="286">
        <v>365872.84</v>
      </c>
      <c r="Q137" s="261">
        <v>779194.03</v>
      </c>
      <c r="T137" s="261">
        <v>738674.5</v>
      </c>
      <c r="U137" s="261">
        <v>12000</v>
      </c>
      <c r="V137" s="262">
        <v>1000162.5</v>
      </c>
      <c r="Y137" s="262">
        <v>499931.02</v>
      </c>
      <c r="Z137" s="262">
        <v>41887.07</v>
      </c>
    </row>
    <row r="138" spans="1:26" x14ac:dyDescent="0.2">
      <c r="A138" s="286" t="s">
        <v>1749</v>
      </c>
      <c r="B138" s="260">
        <v>581789.71</v>
      </c>
      <c r="C138" s="260">
        <v>0</v>
      </c>
      <c r="D138" s="260">
        <v>139721.56</v>
      </c>
      <c r="E138" s="286">
        <v>96006.14</v>
      </c>
      <c r="F138" s="286">
        <v>56767.34</v>
      </c>
      <c r="H138" s="264">
        <v>16700</v>
      </c>
      <c r="J138" s="264">
        <v>132194</v>
      </c>
      <c r="N138" s="286">
        <v>2122751.4700000002</v>
      </c>
      <c r="Q138" s="261">
        <v>799427.96</v>
      </c>
      <c r="R138" s="261">
        <v>169210</v>
      </c>
      <c r="T138" s="261">
        <v>921843.1</v>
      </c>
      <c r="U138" s="261">
        <v>10500</v>
      </c>
      <c r="V138" s="262">
        <v>1146446.1000000001</v>
      </c>
      <c r="Y138" s="262">
        <v>469890.38</v>
      </c>
      <c r="Z138" s="262">
        <v>9909.1</v>
      </c>
    </row>
    <row r="139" spans="1:26" x14ac:dyDescent="0.2">
      <c r="A139" s="286" t="s">
        <v>1750</v>
      </c>
      <c r="B139" s="260">
        <v>713816.43</v>
      </c>
      <c r="C139" s="260">
        <v>0</v>
      </c>
      <c r="D139" s="260">
        <v>114730.7</v>
      </c>
      <c r="E139" s="286">
        <v>1413550.95</v>
      </c>
      <c r="F139" s="286">
        <v>93647.05</v>
      </c>
      <c r="H139" s="264">
        <v>7062.5</v>
      </c>
      <c r="N139" s="286">
        <v>765116.2</v>
      </c>
      <c r="Q139" s="261">
        <v>979608.94</v>
      </c>
      <c r="R139" s="261">
        <v>65925</v>
      </c>
      <c r="T139" s="261">
        <v>616501.5</v>
      </c>
      <c r="U139" s="261">
        <v>9000</v>
      </c>
      <c r="V139" s="262">
        <v>947478.5</v>
      </c>
      <c r="Y139" s="262">
        <v>350971.74</v>
      </c>
      <c r="Z139" s="262">
        <v>61081.91</v>
      </c>
    </row>
    <row r="140" spans="1:26" x14ac:dyDescent="0.2">
      <c r="A140" s="286" t="s">
        <v>1751</v>
      </c>
      <c r="B140" s="260">
        <v>80977.39</v>
      </c>
      <c r="C140" s="260">
        <v>0</v>
      </c>
      <c r="D140" s="260">
        <v>48941.15</v>
      </c>
      <c r="E140" s="286">
        <v>280037.65999999997</v>
      </c>
      <c r="F140" s="286">
        <v>35353.78</v>
      </c>
      <c r="H140" s="264">
        <v>7062.5</v>
      </c>
      <c r="J140" s="264">
        <v>160</v>
      </c>
      <c r="N140" s="286">
        <v>3234091.19</v>
      </c>
      <c r="Q140" s="261">
        <v>807790.66</v>
      </c>
      <c r="T140" s="261">
        <v>444577.5</v>
      </c>
      <c r="U140" s="261">
        <v>12000</v>
      </c>
      <c r="V140" s="262">
        <v>715577.5</v>
      </c>
      <c r="Y140" s="262">
        <v>619844.56999999995</v>
      </c>
      <c r="Z140" s="262">
        <v>60311.65</v>
      </c>
    </row>
    <row r="141" spans="1:26" x14ac:dyDescent="0.2">
      <c r="A141" s="286" t="s">
        <v>1752</v>
      </c>
      <c r="B141" s="260">
        <v>185047.25</v>
      </c>
      <c r="C141" s="260">
        <v>0</v>
      </c>
      <c r="D141" s="260">
        <v>90104.44</v>
      </c>
      <c r="E141" s="286">
        <v>541524.04</v>
      </c>
      <c r="F141" s="286">
        <v>122206.53</v>
      </c>
      <c r="H141" s="264">
        <v>23562.5</v>
      </c>
      <c r="J141" s="264">
        <v>0</v>
      </c>
      <c r="N141" s="286">
        <v>1809525.85</v>
      </c>
      <c r="Q141" s="261">
        <v>734864.8</v>
      </c>
      <c r="T141" s="261">
        <v>443812</v>
      </c>
      <c r="U141" s="261">
        <v>7500</v>
      </c>
      <c r="V141" s="262">
        <v>737752</v>
      </c>
      <c r="Y141" s="262">
        <v>297171.84000000003</v>
      </c>
      <c r="Z141" s="262">
        <v>51625.15</v>
      </c>
    </row>
    <row r="142" spans="1:26" x14ac:dyDescent="0.2">
      <c r="A142" s="286" t="s">
        <v>1753</v>
      </c>
      <c r="B142" s="260">
        <v>692451.17</v>
      </c>
      <c r="C142" s="260">
        <v>0</v>
      </c>
      <c r="D142" s="260">
        <v>50077.14</v>
      </c>
      <c r="E142" s="286">
        <v>1092272.47</v>
      </c>
      <c r="F142" s="286">
        <v>196529.74</v>
      </c>
      <c r="H142" s="264">
        <v>28500</v>
      </c>
      <c r="J142" s="264">
        <v>67750</v>
      </c>
      <c r="N142" s="286">
        <v>1034850.95</v>
      </c>
      <c r="Q142" s="261">
        <v>1017031.42</v>
      </c>
      <c r="T142" s="261">
        <v>639775.5</v>
      </c>
      <c r="U142" s="261">
        <v>12000</v>
      </c>
      <c r="V142" s="262">
        <v>932303.5</v>
      </c>
      <c r="Y142" s="262">
        <v>474181.95</v>
      </c>
      <c r="Z142" s="262">
        <v>89499.21</v>
      </c>
    </row>
    <row r="143" spans="1:26" x14ac:dyDescent="0.2">
      <c r="A143" s="286" t="s">
        <v>1754</v>
      </c>
      <c r="B143" s="260">
        <v>393247.78</v>
      </c>
      <c r="C143" s="260">
        <v>0</v>
      </c>
      <c r="D143" s="260">
        <v>90889.57</v>
      </c>
      <c r="E143" s="286">
        <v>164000.19</v>
      </c>
      <c r="F143" s="286">
        <v>125007.03999999999</v>
      </c>
      <c r="H143" s="264">
        <v>7365</v>
      </c>
      <c r="J143" s="264">
        <v>250</v>
      </c>
      <c r="N143" s="286">
        <v>1778360.15</v>
      </c>
      <c r="Q143" s="261">
        <v>1059680.3999999999</v>
      </c>
      <c r="S143" s="261">
        <v>3059.56</v>
      </c>
      <c r="T143" s="261">
        <v>420301</v>
      </c>
      <c r="U143" s="261">
        <v>10500</v>
      </c>
      <c r="V143" s="262">
        <v>769683</v>
      </c>
      <c r="Y143" s="262">
        <v>498697.55</v>
      </c>
      <c r="Z143" s="262">
        <v>39143.599999999999</v>
      </c>
    </row>
    <row r="144" spans="1:26" x14ac:dyDescent="0.2">
      <c r="A144" s="286" t="s">
        <v>1755</v>
      </c>
      <c r="B144" s="260">
        <v>289741.5</v>
      </c>
      <c r="C144" s="260">
        <v>32300</v>
      </c>
      <c r="D144" s="260">
        <v>51637.53</v>
      </c>
      <c r="E144" s="286">
        <v>348475.73</v>
      </c>
      <c r="F144" s="286">
        <v>30545.09</v>
      </c>
      <c r="H144" s="264">
        <v>7762.5</v>
      </c>
      <c r="J144" s="264">
        <v>137507.76999999999</v>
      </c>
      <c r="M144" s="286">
        <v>-105333.52</v>
      </c>
      <c r="N144" s="286">
        <v>2463401.71</v>
      </c>
      <c r="Q144" s="261">
        <v>696076.5</v>
      </c>
      <c r="T144" s="261">
        <v>454993</v>
      </c>
      <c r="U144" s="261">
        <v>7500</v>
      </c>
      <c r="V144" s="262">
        <v>747525</v>
      </c>
      <c r="Y144" s="262">
        <v>747102.84</v>
      </c>
      <c r="Z144" s="262">
        <v>55010.27</v>
      </c>
    </row>
    <row r="145" spans="1:28" x14ac:dyDescent="0.2">
      <c r="A145" s="286" t="s">
        <v>1756</v>
      </c>
      <c r="B145" s="260">
        <v>275370.75</v>
      </c>
      <c r="C145" s="260">
        <v>0</v>
      </c>
      <c r="D145" s="260">
        <v>108641.95</v>
      </c>
      <c r="E145" s="286">
        <v>51096.91</v>
      </c>
      <c r="F145" s="286">
        <v>84019.13</v>
      </c>
      <c r="H145" s="264">
        <v>11925</v>
      </c>
      <c r="J145" s="264">
        <v>6.34</v>
      </c>
      <c r="N145" s="286">
        <v>1748544.54</v>
      </c>
      <c r="Q145" s="261">
        <v>1156441.52</v>
      </c>
      <c r="S145" s="261">
        <v>0.44</v>
      </c>
      <c r="T145" s="261">
        <v>721640.5</v>
      </c>
      <c r="U145" s="261">
        <v>7500</v>
      </c>
      <c r="V145" s="262">
        <v>1087904.5</v>
      </c>
      <c r="Y145" s="262">
        <v>553720.81000000006</v>
      </c>
      <c r="Z145" s="262">
        <v>21563.66</v>
      </c>
    </row>
    <row r="146" spans="1:28" x14ac:dyDescent="0.2">
      <c r="A146" s="286" t="s">
        <v>1757</v>
      </c>
      <c r="B146" s="260">
        <v>540637.07999999996</v>
      </c>
      <c r="C146" s="260">
        <v>27950</v>
      </c>
      <c r="D146" s="260">
        <v>175631.8</v>
      </c>
      <c r="E146" s="286">
        <v>1266074.81</v>
      </c>
      <c r="F146" s="286">
        <v>117443.25</v>
      </c>
      <c r="H146" s="264">
        <v>7762.5</v>
      </c>
      <c r="J146" s="264">
        <v>66500</v>
      </c>
      <c r="M146" s="286">
        <v>4381.12</v>
      </c>
      <c r="N146" s="286">
        <v>577706.88</v>
      </c>
      <c r="Q146" s="261">
        <v>1294796.19</v>
      </c>
      <c r="T146" s="261">
        <v>760360</v>
      </c>
      <c r="U146" s="261">
        <v>12000</v>
      </c>
      <c r="V146" s="262">
        <v>1157365</v>
      </c>
      <c r="Y146" s="262">
        <v>448804.45</v>
      </c>
      <c r="Z146" s="262">
        <v>63982.05</v>
      </c>
    </row>
    <row r="147" spans="1:28" x14ac:dyDescent="0.2">
      <c r="A147" s="286" t="s">
        <v>1758</v>
      </c>
      <c r="B147" s="260">
        <v>672156.01</v>
      </c>
      <c r="C147" s="260">
        <v>17955</v>
      </c>
      <c r="D147" s="260">
        <v>123280.37</v>
      </c>
      <c r="E147" s="286">
        <v>80865.149999999994</v>
      </c>
      <c r="F147" s="286">
        <v>153095.12</v>
      </c>
      <c r="H147" s="264">
        <v>8700</v>
      </c>
      <c r="J147" s="264">
        <v>673.38</v>
      </c>
      <c r="N147" s="286">
        <v>3628551.99</v>
      </c>
      <c r="Q147" s="261">
        <v>1277953.23</v>
      </c>
      <c r="S147" s="261">
        <v>0.28000000000000003</v>
      </c>
      <c r="T147" s="261">
        <v>943551</v>
      </c>
      <c r="U147" s="261">
        <v>12000</v>
      </c>
      <c r="V147" s="262">
        <v>1325499</v>
      </c>
      <c r="Y147" s="262">
        <v>420354.6</v>
      </c>
      <c r="Z147" s="262">
        <v>27974.58</v>
      </c>
      <c r="AB147" s="262">
        <v>2500</v>
      </c>
    </row>
    <row r="148" spans="1:28" x14ac:dyDescent="0.2">
      <c r="A148" s="286" t="s">
        <v>1759</v>
      </c>
      <c r="B148" s="260">
        <v>569633.13</v>
      </c>
      <c r="C148" s="260">
        <v>0</v>
      </c>
      <c r="D148" s="260">
        <v>142003.29</v>
      </c>
      <c r="E148" s="286">
        <v>283554.43</v>
      </c>
      <c r="F148" s="286">
        <v>61902.64</v>
      </c>
      <c r="H148" s="264">
        <v>7062.5</v>
      </c>
      <c r="N148" s="286">
        <v>2252597.11</v>
      </c>
      <c r="Q148" s="261">
        <v>841207.21</v>
      </c>
      <c r="T148" s="261">
        <v>706961.5</v>
      </c>
      <c r="U148" s="261">
        <v>15000</v>
      </c>
      <c r="V148" s="262">
        <v>984885.5</v>
      </c>
      <c r="Y148" s="262">
        <v>244855.8</v>
      </c>
      <c r="Z148" s="262">
        <v>63169.25</v>
      </c>
    </row>
    <row r="149" spans="1:28" x14ac:dyDescent="0.2">
      <c r="A149" s="286" t="s">
        <v>1760</v>
      </c>
      <c r="B149" s="260">
        <v>271482.26</v>
      </c>
      <c r="C149" s="260">
        <v>0</v>
      </c>
      <c r="D149" s="260">
        <v>37206.82</v>
      </c>
      <c r="E149" s="286">
        <v>1434434.58</v>
      </c>
      <c r="F149" s="286">
        <v>41758.120000000003</v>
      </c>
      <c r="H149" s="264">
        <v>22100</v>
      </c>
      <c r="N149" s="286">
        <v>605433.22</v>
      </c>
      <c r="Q149" s="261">
        <v>617093.28</v>
      </c>
      <c r="T149" s="261">
        <v>401961</v>
      </c>
      <c r="U149" s="261">
        <v>4500</v>
      </c>
      <c r="V149" s="262">
        <v>585949</v>
      </c>
      <c r="Y149" s="262">
        <v>250182.62</v>
      </c>
      <c r="Z149" s="262">
        <v>64917.2</v>
      </c>
    </row>
    <row r="150" spans="1:28" x14ac:dyDescent="0.2">
      <c r="A150" s="286" t="s">
        <v>1761</v>
      </c>
      <c r="B150" s="260">
        <v>427073.53</v>
      </c>
      <c r="C150" s="260">
        <v>0</v>
      </c>
      <c r="D150" s="260">
        <v>68383.990000000005</v>
      </c>
      <c r="E150" s="286">
        <v>1018481.48</v>
      </c>
      <c r="F150" s="286">
        <v>31517.54</v>
      </c>
      <c r="H150" s="264">
        <v>7062.5</v>
      </c>
      <c r="N150" s="286">
        <v>698047.3</v>
      </c>
      <c r="Q150" s="261">
        <v>661025.18000000005</v>
      </c>
      <c r="T150" s="261">
        <v>584555.5</v>
      </c>
      <c r="U150" s="261">
        <v>10500</v>
      </c>
      <c r="V150" s="262">
        <v>762450.5</v>
      </c>
      <c r="Y150" s="262">
        <v>272529.98</v>
      </c>
      <c r="Z150" s="262">
        <v>47721.4</v>
      </c>
    </row>
    <row r="151" spans="1:28" x14ac:dyDescent="0.2">
      <c r="A151" s="286" t="s">
        <v>1762</v>
      </c>
      <c r="B151" s="260">
        <v>145641.60999999999</v>
      </c>
      <c r="C151" s="260">
        <v>19000</v>
      </c>
      <c r="D151" s="260">
        <v>102427.15</v>
      </c>
      <c r="E151" s="286">
        <v>1024613.32</v>
      </c>
      <c r="F151" s="286">
        <v>65327.78</v>
      </c>
      <c r="H151" s="264">
        <v>7650</v>
      </c>
      <c r="J151" s="264">
        <v>1557.02</v>
      </c>
      <c r="N151" s="286">
        <v>399608.02</v>
      </c>
      <c r="Q151" s="261">
        <v>632461.51</v>
      </c>
      <c r="T151" s="261">
        <v>217486.35</v>
      </c>
      <c r="U151" s="261">
        <v>7500</v>
      </c>
      <c r="V151" s="262">
        <v>393556.35</v>
      </c>
      <c r="Y151" s="262">
        <v>344153.99</v>
      </c>
      <c r="Z151" s="262">
        <v>56927.8</v>
      </c>
    </row>
    <row r="152" spans="1:28" x14ac:dyDescent="0.2">
      <c r="A152" s="286" t="s">
        <v>1763</v>
      </c>
      <c r="B152" s="260">
        <v>254892.73</v>
      </c>
      <c r="C152" s="260">
        <v>10800</v>
      </c>
      <c r="D152" s="260">
        <v>68184.77</v>
      </c>
      <c r="E152" s="286">
        <v>23195.119999999999</v>
      </c>
      <c r="F152" s="286">
        <v>128591.18</v>
      </c>
      <c r="H152" s="264">
        <v>26000</v>
      </c>
      <c r="J152" s="264">
        <v>66.349999999999994</v>
      </c>
      <c r="N152" s="286">
        <v>1677902.08</v>
      </c>
      <c r="Q152" s="261">
        <v>761508.67</v>
      </c>
      <c r="R152" s="261">
        <v>50000</v>
      </c>
      <c r="S152" s="261">
        <v>3.38</v>
      </c>
      <c r="T152" s="261">
        <v>499009</v>
      </c>
      <c r="U152" s="261">
        <v>12000</v>
      </c>
      <c r="V152" s="262">
        <v>833952</v>
      </c>
      <c r="Y152" s="262">
        <v>261811.17</v>
      </c>
      <c r="Z152" s="262">
        <v>43173.98</v>
      </c>
    </row>
    <row r="153" spans="1:28" x14ac:dyDescent="0.2">
      <c r="A153" s="286" t="s">
        <v>1764</v>
      </c>
      <c r="B153" s="260">
        <v>91644.88</v>
      </c>
      <c r="C153" s="260">
        <v>0</v>
      </c>
      <c r="D153" s="260">
        <v>207050.87</v>
      </c>
      <c r="E153" s="286">
        <v>687433.32</v>
      </c>
      <c r="F153" s="286">
        <v>104366.29</v>
      </c>
      <c r="H153" s="264">
        <v>7062.5</v>
      </c>
      <c r="J153" s="264">
        <v>774</v>
      </c>
      <c r="N153" s="286">
        <v>511906.95</v>
      </c>
      <c r="Q153" s="261">
        <v>1086689.58</v>
      </c>
      <c r="R153" s="261">
        <v>25000</v>
      </c>
      <c r="T153" s="261">
        <v>801535</v>
      </c>
      <c r="U153" s="261">
        <v>16500</v>
      </c>
      <c r="V153" s="262">
        <v>1138698</v>
      </c>
      <c r="Y153" s="262">
        <v>488535.44</v>
      </c>
      <c r="Z153" s="262">
        <v>50182.400000000001</v>
      </c>
    </row>
    <row r="154" spans="1:28" x14ac:dyDescent="0.2">
      <c r="A154" s="286" t="s">
        <v>1765</v>
      </c>
      <c r="B154" s="260">
        <v>838257.42</v>
      </c>
      <c r="C154" s="260">
        <v>58900</v>
      </c>
      <c r="D154" s="260">
        <v>95600.69</v>
      </c>
      <c r="E154" s="286">
        <v>593344.56000000006</v>
      </c>
      <c r="F154" s="286">
        <v>118102.86</v>
      </c>
      <c r="H154" s="264">
        <v>25950</v>
      </c>
      <c r="J154" s="264">
        <v>225</v>
      </c>
      <c r="N154" s="286">
        <v>3252587.34</v>
      </c>
      <c r="Q154" s="261">
        <v>1033477.1</v>
      </c>
      <c r="T154" s="261">
        <v>879267.5</v>
      </c>
      <c r="U154" s="261">
        <v>18000</v>
      </c>
      <c r="V154" s="262">
        <v>1151200.5</v>
      </c>
      <c r="Y154" s="262">
        <v>389983.54</v>
      </c>
      <c r="Z154" s="262">
        <v>90346.14</v>
      </c>
    </row>
    <row r="155" spans="1:28" x14ac:dyDescent="0.2">
      <c r="A155" s="286" t="s">
        <v>1810</v>
      </c>
      <c r="B155" s="260">
        <v>547430.12</v>
      </c>
      <c r="C155" s="260">
        <v>0</v>
      </c>
      <c r="D155" s="260">
        <v>126215.14</v>
      </c>
      <c r="E155" s="286">
        <v>1452488.22</v>
      </c>
      <c r="F155" s="286">
        <v>75421.22</v>
      </c>
      <c r="H155" s="264">
        <v>30100</v>
      </c>
      <c r="J155" s="264">
        <v>7650</v>
      </c>
      <c r="N155" s="286">
        <v>2705484.32</v>
      </c>
      <c r="Q155" s="261">
        <v>770836.17</v>
      </c>
      <c r="R155" s="261">
        <v>226763</v>
      </c>
      <c r="T155" s="261">
        <v>492988</v>
      </c>
      <c r="U155" s="261">
        <v>7500</v>
      </c>
      <c r="V155" s="262">
        <v>786471</v>
      </c>
      <c r="Y155" s="262">
        <v>481001.85</v>
      </c>
      <c r="Z155" s="262">
        <v>51151.87</v>
      </c>
    </row>
    <row r="156" spans="1:28" x14ac:dyDescent="0.2">
      <c r="A156" s="286" t="s">
        <v>1766</v>
      </c>
      <c r="B156" s="260">
        <v>286959.26</v>
      </c>
      <c r="C156" s="260">
        <v>0</v>
      </c>
      <c r="D156" s="260">
        <v>69294.399999999994</v>
      </c>
      <c r="E156" s="286">
        <v>571764.18999999994</v>
      </c>
      <c r="F156" s="286">
        <v>503266.69</v>
      </c>
      <c r="H156" s="264">
        <v>17370</v>
      </c>
      <c r="J156" s="264">
        <v>0</v>
      </c>
      <c r="N156" s="286">
        <v>1733406.94</v>
      </c>
      <c r="Q156" s="261">
        <v>963546.7</v>
      </c>
      <c r="T156" s="261">
        <v>914620</v>
      </c>
      <c r="U156" s="261">
        <v>7500</v>
      </c>
      <c r="V156" s="262">
        <v>1380570</v>
      </c>
      <c r="Y156" s="262">
        <v>391673.64</v>
      </c>
      <c r="Z156" s="262">
        <v>127749.2</v>
      </c>
    </row>
    <row r="157" spans="1:28" x14ac:dyDescent="0.2">
      <c r="A157" s="286" t="s">
        <v>1767</v>
      </c>
      <c r="B157" s="260">
        <v>328332.64</v>
      </c>
      <c r="C157" s="260">
        <v>0</v>
      </c>
      <c r="D157" s="260">
        <v>34219.31</v>
      </c>
      <c r="E157" s="286">
        <v>268988.34999999998</v>
      </c>
      <c r="F157" s="286">
        <v>20947.82</v>
      </c>
      <c r="H157" s="264">
        <v>16050</v>
      </c>
      <c r="M157" s="286">
        <v>-0.99</v>
      </c>
      <c r="N157" s="286">
        <v>1890457.72</v>
      </c>
      <c r="Q157" s="261">
        <v>797589.83</v>
      </c>
      <c r="T157" s="261">
        <v>300770</v>
      </c>
      <c r="U157" s="261">
        <v>7500</v>
      </c>
      <c r="V157" s="262">
        <v>707922</v>
      </c>
      <c r="Y157" s="262">
        <v>212563.99</v>
      </c>
      <c r="Z157" s="262">
        <v>52358.3</v>
      </c>
      <c r="AB157" s="262">
        <v>32980</v>
      </c>
    </row>
    <row r="158" spans="1:28" x14ac:dyDescent="0.2">
      <c r="A158" s="284" t="s">
        <v>1768</v>
      </c>
      <c r="B158" s="260">
        <v>783309.37</v>
      </c>
      <c r="C158" s="260">
        <v>0</v>
      </c>
      <c r="D158" s="260">
        <v>59464.51</v>
      </c>
      <c r="E158" s="286">
        <v>2277762.2400000002</v>
      </c>
      <c r="F158" s="286">
        <v>43257.3</v>
      </c>
      <c r="H158" s="264">
        <v>22485</v>
      </c>
      <c r="J158" s="264">
        <v>489.8</v>
      </c>
      <c r="M158" s="286">
        <v>-69.16</v>
      </c>
      <c r="N158" s="286">
        <v>715300.29</v>
      </c>
      <c r="Q158" s="261">
        <v>1104220.3700000001</v>
      </c>
      <c r="R158" s="261">
        <v>134350</v>
      </c>
      <c r="S158" s="261">
        <v>3.82</v>
      </c>
      <c r="T158" s="261">
        <v>661820</v>
      </c>
      <c r="U158" s="261">
        <v>13500</v>
      </c>
      <c r="V158" s="262">
        <v>1164143</v>
      </c>
      <c r="Y158" s="262">
        <v>434003.57</v>
      </c>
      <c r="Z158" s="262">
        <v>107850.5</v>
      </c>
    </row>
    <row r="159" spans="1:28" x14ac:dyDescent="0.2">
      <c r="A159" s="286" t="s">
        <v>1769</v>
      </c>
      <c r="B159" s="260">
        <v>523627.45</v>
      </c>
      <c r="C159" s="260">
        <v>0</v>
      </c>
      <c r="D159" s="260">
        <v>82417.66</v>
      </c>
      <c r="E159" s="286">
        <v>317368.45</v>
      </c>
      <c r="F159" s="286">
        <v>114541.31</v>
      </c>
      <c r="H159" s="264">
        <v>16125</v>
      </c>
      <c r="J159" s="264">
        <v>0</v>
      </c>
      <c r="M159" s="286">
        <v>2.5</v>
      </c>
      <c r="N159" s="286">
        <v>1595931.52</v>
      </c>
      <c r="Q159" s="261">
        <v>1011962.74</v>
      </c>
      <c r="T159" s="261">
        <v>341200</v>
      </c>
      <c r="V159" s="262">
        <v>799076</v>
      </c>
      <c r="Y159" s="262">
        <v>287965.71000000002</v>
      </c>
      <c r="Z159" s="262">
        <v>51194.44</v>
      </c>
      <c r="AB159" s="262">
        <v>13440</v>
      </c>
    </row>
    <row r="160" spans="1:28" x14ac:dyDescent="0.2">
      <c r="A160" s="286" t="s">
        <v>1770</v>
      </c>
      <c r="B160" s="260">
        <v>338732.24</v>
      </c>
      <c r="C160" s="260">
        <v>0</v>
      </c>
      <c r="D160" s="260">
        <v>52198.8</v>
      </c>
      <c r="E160" s="286">
        <v>310069.53000000003</v>
      </c>
      <c r="F160" s="286">
        <v>124097.48</v>
      </c>
      <c r="H160" s="264">
        <v>52763</v>
      </c>
      <c r="J160" s="264">
        <v>0</v>
      </c>
      <c r="N160" s="286">
        <v>2218013.29</v>
      </c>
      <c r="Q160" s="261">
        <v>522092.04</v>
      </c>
      <c r="R160" s="261">
        <v>30000</v>
      </c>
      <c r="S160" s="261">
        <v>172.43</v>
      </c>
      <c r="T160" s="261">
        <v>657842.5</v>
      </c>
      <c r="V160" s="262">
        <v>924242.5</v>
      </c>
      <c r="Y160" s="262">
        <v>146148.26</v>
      </c>
      <c r="Z160" s="262">
        <v>39235.199999999997</v>
      </c>
    </row>
    <row r="161" spans="1:28" x14ac:dyDescent="0.2">
      <c r="A161" s="286" t="s">
        <v>1771</v>
      </c>
      <c r="B161" s="260">
        <v>164319.16</v>
      </c>
      <c r="C161" s="260">
        <v>0</v>
      </c>
      <c r="D161" s="260">
        <v>36144.39</v>
      </c>
      <c r="E161" s="286">
        <v>126042</v>
      </c>
      <c r="F161" s="286">
        <v>718048.19</v>
      </c>
      <c r="J161" s="264">
        <v>814.95</v>
      </c>
      <c r="N161" s="286">
        <v>1904185.77</v>
      </c>
      <c r="Q161" s="261">
        <v>632679.35</v>
      </c>
      <c r="S161" s="261">
        <v>47.62</v>
      </c>
      <c r="T161" s="261">
        <v>1099114</v>
      </c>
      <c r="V161" s="262">
        <v>1537781.77</v>
      </c>
      <c r="Y161" s="262">
        <v>172035.43</v>
      </c>
      <c r="Z161" s="262">
        <v>97135.15</v>
      </c>
    </row>
    <row r="162" spans="1:28" x14ac:dyDescent="0.2">
      <c r="A162" s="286" t="s">
        <v>1772</v>
      </c>
      <c r="B162" s="260">
        <v>241879.08</v>
      </c>
      <c r="C162" s="260">
        <v>0</v>
      </c>
      <c r="D162" s="260">
        <v>17104.89</v>
      </c>
      <c r="E162" s="286">
        <v>391432.1</v>
      </c>
      <c r="F162" s="286">
        <v>740848.5</v>
      </c>
      <c r="J162" s="264">
        <v>6.91</v>
      </c>
      <c r="N162" s="286">
        <v>2050038.21</v>
      </c>
      <c r="Q162" s="261">
        <v>713072.79</v>
      </c>
      <c r="R162" s="261">
        <v>69375</v>
      </c>
      <c r="S162" s="261">
        <v>47.5</v>
      </c>
      <c r="T162" s="261">
        <v>574208.5</v>
      </c>
      <c r="U162" s="261">
        <v>0.38</v>
      </c>
      <c r="V162" s="262">
        <v>1001888.5</v>
      </c>
      <c r="Y162" s="262">
        <v>206470.99</v>
      </c>
      <c r="Z162" s="262">
        <v>97990.04</v>
      </c>
      <c r="AB162" s="262">
        <v>0.38</v>
      </c>
    </row>
    <row r="163" spans="1:28" x14ac:dyDescent="0.2">
      <c r="A163" s="286" t="s">
        <v>1773</v>
      </c>
      <c r="B163" s="260">
        <v>692350.87</v>
      </c>
      <c r="C163" s="260">
        <v>0</v>
      </c>
      <c r="D163" s="260">
        <v>62930.84</v>
      </c>
      <c r="E163" s="286">
        <v>1980994.4</v>
      </c>
      <c r="F163" s="286">
        <v>204627.86</v>
      </c>
      <c r="M163" s="286">
        <v>-54447.14</v>
      </c>
      <c r="N163" s="286">
        <v>345682.71</v>
      </c>
      <c r="Q163" s="261">
        <v>1100046.1499999999</v>
      </c>
      <c r="R163" s="261">
        <v>228400</v>
      </c>
      <c r="S163" s="261">
        <v>443.41</v>
      </c>
      <c r="T163" s="261">
        <v>871464</v>
      </c>
      <c r="V163" s="262">
        <v>1422514</v>
      </c>
      <c r="Y163" s="262">
        <v>209216.71</v>
      </c>
      <c r="Z163" s="262">
        <v>164336.87</v>
      </c>
    </row>
    <row r="164" spans="1:28" x14ac:dyDescent="0.2">
      <c r="A164" s="286" t="s">
        <v>1774</v>
      </c>
      <c r="B164" s="260">
        <v>1081299.5900000001</v>
      </c>
      <c r="C164" s="260">
        <v>0</v>
      </c>
      <c r="D164" s="260">
        <v>67128.070000000007</v>
      </c>
      <c r="E164" s="286">
        <v>912335.32</v>
      </c>
      <c r="F164" s="286">
        <v>194585.61</v>
      </c>
      <c r="G164" s="264">
        <v>3500</v>
      </c>
      <c r="H164" s="264">
        <v>9255</v>
      </c>
      <c r="J164" s="264">
        <v>363.83</v>
      </c>
      <c r="M164" s="286">
        <v>139669.06</v>
      </c>
      <c r="N164" s="286">
        <v>633085.80000000005</v>
      </c>
      <c r="Q164" s="261">
        <v>552358.56999999995</v>
      </c>
      <c r="R164" s="261">
        <v>115000</v>
      </c>
      <c r="T164" s="261">
        <v>466450</v>
      </c>
      <c r="U164" s="261">
        <v>7500</v>
      </c>
      <c r="V164" s="262">
        <v>649932</v>
      </c>
      <c r="Y164" s="262">
        <v>272609.02</v>
      </c>
      <c r="Z164" s="262">
        <v>67637.25</v>
      </c>
    </row>
    <row r="165" spans="1:28" x14ac:dyDescent="0.2">
      <c r="A165" s="286" t="s">
        <v>1775</v>
      </c>
      <c r="B165" s="260">
        <v>1122564.3899999999</v>
      </c>
      <c r="C165" s="260">
        <v>0</v>
      </c>
      <c r="D165" s="260">
        <v>47154.98</v>
      </c>
      <c r="E165" s="286">
        <v>97126.78</v>
      </c>
      <c r="F165" s="286">
        <v>208019.09</v>
      </c>
      <c r="H165" s="264">
        <v>33210</v>
      </c>
      <c r="J165" s="264">
        <v>0</v>
      </c>
      <c r="K165" s="286">
        <v>47200</v>
      </c>
      <c r="M165" s="286">
        <v>185836.08</v>
      </c>
      <c r="N165" s="286">
        <v>1315994.6399999999</v>
      </c>
      <c r="Q165" s="261">
        <v>614253.32999999996</v>
      </c>
      <c r="R165" s="261">
        <v>34077</v>
      </c>
      <c r="T165" s="261">
        <v>556200</v>
      </c>
      <c r="U165" s="261">
        <v>18750</v>
      </c>
      <c r="V165" s="262">
        <v>816870</v>
      </c>
      <c r="Y165" s="262">
        <v>272566.99</v>
      </c>
      <c r="Z165" s="262">
        <v>23934.7</v>
      </c>
    </row>
    <row r="166" spans="1:28" x14ac:dyDescent="0.2">
      <c r="A166" s="286" t="s">
        <v>1776</v>
      </c>
      <c r="B166" s="260">
        <v>726848.58</v>
      </c>
      <c r="C166" s="260">
        <v>0</v>
      </c>
      <c r="D166" s="260">
        <v>51595.95</v>
      </c>
      <c r="E166" s="286">
        <v>122402.88</v>
      </c>
      <c r="F166" s="286">
        <v>538491.71</v>
      </c>
      <c r="G166" s="264">
        <v>3500</v>
      </c>
      <c r="J166" s="264">
        <v>0</v>
      </c>
      <c r="M166" s="286">
        <v>209163.98</v>
      </c>
      <c r="N166" s="286">
        <v>1954472.19</v>
      </c>
      <c r="Q166" s="261">
        <v>744153.61</v>
      </c>
      <c r="R166" s="261">
        <v>195000</v>
      </c>
      <c r="T166" s="261">
        <v>650920</v>
      </c>
      <c r="U166" s="261">
        <v>7500</v>
      </c>
      <c r="V166" s="262">
        <v>953520</v>
      </c>
      <c r="Y166" s="262">
        <v>302005.21999999997</v>
      </c>
      <c r="Z166" s="262">
        <v>81657.350000000006</v>
      </c>
    </row>
    <row r="167" spans="1:28" x14ac:dyDescent="0.2">
      <c r="A167" s="286" t="s">
        <v>1777</v>
      </c>
      <c r="B167" s="260">
        <v>724957.21</v>
      </c>
      <c r="C167" s="260">
        <v>0</v>
      </c>
      <c r="D167" s="260">
        <v>49537.2</v>
      </c>
      <c r="E167" s="286">
        <v>519583.99</v>
      </c>
      <c r="F167" s="286">
        <v>82338.97</v>
      </c>
      <c r="G167" s="264">
        <v>12216.15</v>
      </c>
      <c r="H167" s="264">
        <v>28760</v>
      </c>
      <c r="J167" s="264">
        <v>183.48</v>
      </c>
      <c r="M167" s="286">
        <v>128918.68</v>
      </c>
      <c r="N167" s="286">
        <v>1659140.58</v>
      </c>
      <c r="Q167" s="261">
        <v>575832.41</v>
      </c>
      <c r="R167" s="261">
        <v>75000</v>
      </c>
      <c r="T167" s="261">
        <v>919680</v>
      </c>
      <c r="U167" s="261">
        <v>18000</v>
      </c>
      <c r="V167" s="262">
        <v>1100645</v>
      </c>
      <c r="Y167" s="262">
        <v>360065.34</v>
      </c>
      <c r="Z167" s="262">
        <v>58026.35</v>
      </c>
    </row>
    <row r="168" spans="1:28" x14ac:dyDescent="0.2">
      <c r="A168" s="286" t="s">
        <v>1778</v>
      </c>
      <c r="B168" s="260">
        <v>422465.82</v>
      </c>
      <c r="C168" s="260">
        <v>0</v>
      </c>
      <c r="D168" s="260">
        <v>32026.55</v>
      </c>
      <c r="E168" s="286">
        <v>477356.71</v>
      </c>
      <c r="F168" s="286">
        <v>128464.06</v>
      </c>
      <c r="G168" s="264">
        <v>10000</v>
      </c>
      <c r="H168" s="264">
        <v>37537.5</v>
      </c>
      <c r="J168" s="264">
        <v>100</v>
      </c>
      <c r="M168" s="286">
        <v>186095.32</v>
      </c>
      <c r="N168" s="286">
        <v>3430123.36</v>
      </c>
      <c r="Q168" s="261">
        <v>695447.97</v>
      </c>
      <c r="T168" s="261">
        <v>1174040</v>
      </c>
      <c r="U168" s="261">
        <v>13000</v>
      </c>
      <c r="V168" s="262">
        <v>1488855</v>
      </c>
      <c r="Y168" s="262">
        <v>542449.72</v>
      </c>
      <c r="Z168" s="262">
        <v>92210.75</v>
      </c>
    </row>
    <row r="169" spans="1:28" x14ac:dyDescent="0.2">
      <c r="A169" s="286" t="s">
        <v>1779</v>
      </c>
      <c r="B169" s="260">
        <v>456039.67</v>
      </c>
      <c r="C169" s="260">
        <v>0</v>
      </c>
      <c r="D169" s="260">
        <v>66841.66</v>
      </c>
      <c r="E169" s="286">
        <v>3737483.55</v>
      </c>
      <c r="F169" s="286">
        <v>113709.25</v>
      </c>
      <c r="J169" s="264">
        <v>901.92</v>
      </c>
      <c r="M169" s="286">
        <v>20.37</v>
      </c>
      <c r="N169" s="286">
        <v>2074034.47</v>
      </c>
      <c r="Q169" s="261">
        <v>520606.3</v>
      </c>
      <c r="T169" s="261">
        <v>365150</v>
      </c>
      <c r="V169" s="262">
        <v>707034</v>
      </c>
      <c r="Y169" s="262">
        <v>199600.58</v>
      </c>
      <c r="Z169" s="262">
        <v>4555.25</v>
      </c>
    </row>
    <row r="170" spans="1:28" x14ac:dyDescent="0.2">
      <c r="A170" s="286" t="s">
        <v>1780</v>
      </c>
      <c r="B170" s="260">
        <v>516187.59</v>
      </c>
      <c r="C170" s="260">
        <v>0</v>
      </c>
      <c r="D170" s="260">
        <v>88661.07</v>
      </c>
      <c r="E170" s="286">
        <v>220638.7</v>
      </c>
      <c r="F170" s="286">
        <v>52131.33</v>
      </c>
      <c r="J170" s="264">
        <v>140963.09</v>
      </c>
      <c r="M170" s="286">
        <v>7.19</v>
      </c>
      <c r="N170" s="286">
        <v>2188176.4900000002</v>
      </c>
      <c r="Q170" s="261">
        <v>736955.12</v>
      </c>
      <c r="R170" s="261">
        <v>16500</v>
      </c>
      <c r="T170" s="261">
        <v>612281</v>
      </c>
      <c r="V170" s="262">
        <v>1063685</v>
      </c>
      <c r="Y170" s="262">
        <v>396625.68</v>
      </c>
      <c r="Z170" s="262">
        <v>46246.92</v>
      </c>
    </row>
    <row r="171" spans="1:28" x14ac:dyDescent="0.2">
      <c r="A171" s="286" t="s">
        <v>1781</v>
      </c>
      <c r="B171" s="260">
        <v>395512.67</v>
      </c>
      <c r="C171" s="260">
        <v>0</v>
      </c>
      <c r="D171" s="260">
        <v>105889.07</v>
      </c>
      <c r="E171" s="286">
        <v>466074.43</v>
      </c>
      <c r="F171" s="286">
        <v>662302.16</v>
      </c>
      <c r="J171" s="264">
        <v>4459</v>
      </c>
      <c r="M171" s="286">
        <v>13084</v>
      </c>
      <c r="N171" s="286">
        <v>1890317.34</v>
      </c>
      <c r="Q171" s="261">
        <v>527407.14</v>
      </c>
      <c r="R171" s="261">
        <v>9000</v>
      </c>
      <c r="S171" s="261">
        <v>1113.32</v>
      </c>
      <c r="T171" s="261">
        <v>571190</v>
      </c>
      <c r="V171" s="262">
        <v>849877</v>
      </c>
      <c r="Y171" s="262">
        <v>325879.14</v>
      </c>
      <c r="Z171" s="262">
        <v>48009.99</v>
      </c>
    </row>
    <row r="172" spans="1:28" x14ac:dyDescent="0.2">
      <c r="A172" s="286" t="s">
        <v>1782</v>
      </c>
      <c r="B172" s="260">
        <v>512948.71</v>
      </c>
      <c r="C172" s="260">
        <v>0</v>
      </c>
      <c r="D172" s="260">
        <v>51762.86</v>
      </c>
      <c r="E172" s="286">
        <v>304173.95</v>
      </c>
      <c r="F172" s="286">
        <v>200018.46</v>
      </c>
      <c r="J172" s="264">
        <v>183820.79999999999</v>
      </c>
      <c r="N172" s="286">
        <v>2400624.13</v>
      </c>
      <c r="Q172" s="261">
        <v>555979.52000000002</v>
      </c>
      <c r="T172" s="261">
        <v>904900</v>
      </c>
      <c r="V172" s="262">
        <v>1202845.75</v>
      </c>
      <c r="W172" s="262">
        <v>7500</v>
      </c>
      <c r="Y172" s="262">
        <v>303943.40999999997</v>
      </c>
      <c r="Z172" s="262">
        <v>81703.149999999994</v>
      </c>
    </row>
    <row r="173" spans="1:28" x14ac:dyDescent="0.2">
      <c r="A173" s="286" t="s">
        <v>1783</v>
      </c>
      <c r="B173" s="260">
        <v>840992.19</v>
      </c>
      <c r="C173" s="260">
        <v>0</v>
      </c>
      <c r="D173" s="260">
        <v>40394.699999999997</v>
      </c>
      <c r="E173" s="286">
        <v>678466</v>
      </c>
      <c r="F173" s="286">
        <v>509413.68</v>
      </c>
      <c r="J173" s="264">
        <v>14.98</v>
      </c>
      <c r="M173" s="286">
        <v>-1007.79</v>
      </c>
      <c r="N173" s="286">
        <v>1658240.02</v>
      </c>
      <c r="Q173" s="261">
        <v>792925.99</v>
      </c>
      <c r="T173" s="261">
        <v>544250</v>
      </c>
      <c r="V173" s="262">
        <v>1049420</v>
      </c>
      <c r="Y173" s="262">
        <v>307782.59999999998</v>
      </c>
      <c r="Z173" s="262">
        <v>70938.95</v>
      </c>
    </row>
    <row r="174" spans="1:28" x14ac:dyDescent="0.2">
      <c r="A174" s="286" t="s">
        <v>1784</v>
      </c>
      <c r="B174" s="260">
        <v>369927.16</v>
      </c>
      <c r="C174" s="260">
        <v>0</v>
      </c>
      <c r="D174" s="260">
        <v>112215.37</v>
      </c>
      <c r="E174" s="286">
        <v>365697.89</v>
      </c>
      <c r="F174" s="286">
        <v>106703.58</v>
      </c>
      <c r="J174" s="264">
        <v>0</v>
      </c>
      <c r="M174" s="286">
        <v>-3400</v>
      </c>
      <c r="N174" s="286">
        <v>2400624.13</v>
      </c>
      <c r="Q174" s="261">
        <v>828602.73</v>
      </c>
      <c r="R174" s="261">
        <v>44300</v>
      </c>
      <c r="T174" s="261">
        <v>534010</v>
      </c>
      <c r="V174" s="262">
        <v>1039885.92</v>
      </c>
      <c r="Y174" s="262">
        <v>425425.83</v>
      </c>
      <c r="Z174" s="262">
        <v>45959.45</v>
      </c>
    </row>
    <row r="175" spans="1:28" x14ac:dyDescent="0.2">
      <c r="A175" s="286" t="s">
        <v>1785</v>
      </c>
      <c r="B175" s="260">
        <v>1154096.05</v>
      </c>
      <c r="C175" s="260">
        <v>0</v>
      </c>
      <c r="D175" s="260">
        <v>20704.599999999999</v>
      </c>
      <c r="E175" s="286">
        <v>132847.87</v>
      </c>
      <c r="F175" s="286">
        <v>94842.84</v>
      </c>
      <c r="J175" s="264">
        <v>65.42</v>
      </c>
      <c r="N175" s="286">
        <v>1908740.29</v>
      </c>
      <c r="Q175" s="261">
        <v>1311780.28</v>
      </c>
      <c r="S175" s="261">
        <v>27.55</v>
      </c>
      <c r="T175" s="261">
        <v>715310</v>
      </c>
      <c r="V175" s="262">
        <v>1085060</v>
      </c>
      <c r="Y175" s="262">
        <v>325337.26</v>
      </c>
      <c r="Z175" s="262">
        <v>41626.839999999997</v>
      </c>
    </row>
    <row r="176" spans="1:28" x14ac:dyDescent="0.2">
      <c r="A176" s="286" t="s">
        <v>1786</v>
      </c>
      <c r="B176" s="260">
        <v>1018500.07</v>
      </c>
      <c r="C176" s="260">
        <v>0</v>
      </c>
      <c r="D176" s="260">
        <v>29436.68</v>
      </c>
      <c r="E176" s="286">
        <v>472428.73</v>
      </c>
      <c r="F176" s="286">
        <v>172242.32</v>
      </c>
      <c r="J176" s="264">
        <v>46.83</v>
      </c>
      <c r="N176" s="286">
        <v>2036218.61</v>
      </c>
      <c r="Q176" s="261">
        <v>1305976.96</v>
      </c>
      <c r="S176" s="261">
        <v>87.53</v>
      </c>
      <c r="T176" s="261">
        <v>672530</v>
      </c>
      <c r="V176" s="262">
        <v>1165530</v>
      </c>
      <c r="Y176" s="262">
        <v>341336.64</v>
      </c>
      <c r="Z176" s="262">
        <v>89717.41</v>
      </c>
    </row>
    <row r="177" spans="1:26" x14ac:dyDescent="0.2">
      <c r="A177" s="286" t="s">
        <v>1787</v>
      </c>
      <c r="B177" s="260">
        <v>824715.06</v>
      </c>
      <c r="C177" s="260">
        <v>0</v>
      </c>
      <c r="D177" s="260">
        <v>13664.59</v>
      </c>
      <c r="E177" s="286">
        <v>75316.22</v>
      </c>
      <c r="F177" s="286">
        <v>168107.49</v>
      </c>
      <c r="J177" s="264">
        <v>37.380000000000003</v>
      </c>
      <c r="N177" s="286">
        <v>2581996.2400000002</v>
      </c>
      <c r="Q177" s="261">
        <v>827110.08</v>
      </c>
      <c r="T177" s="261">
        <v>429750</v>
      </c>
      <c r="V177" s="262">
        <v>671900</v>
      </c>
      <c r="Y177" s="262">
        <v>203764.02</v>
      </c>
      <c r="Z177" s="262">
        <v>90850.92</v>
      </c>
    </row>
    <row r="178" spans="1:26" x14ac:dyDescent="0.2">
      <c r="A178" s="286" t="s">
        <v>1788</v>
      </c>
      <c r="B178" s="260">
        <v>839834.41</v>
      </c>
      <c r="C178" s="260">
        <v>0</v>
      </c>
      <c r="D178" s="260">
        <v>14631.23</v>
      </c>
      <c r="E178" s="286">
        <v>193565.68</v>
      </c>
      <c r="F178" s="286">
        <v>162514.71</v>
      </c>
      <c r="J178" s="264">
        <v>65.42</v>
      </c>
      <c r="N178" s="286">
        <v>1442473.15</v>
      </c>
      <c r="Q178" s="261">
        <v>1130918.75</v>
      </c>
      <c r="S178" s="261">
        <v>68.459999999999994</v>
      </c>
      <c r="T178" s="261">
        <v>555060</v>
      </c>
      <c r="U178" s="261">
        <v>5608</v>
      </c>
      <c r="V178" s="262">
        <v>792360</v>
      </c>
      <c r="Y178" s="262">
        <v>252223.53</v>
      </c>
      <c r="Z178" s="262">
        <v>79626.179999999993</v>
      </c>
    </row>
    <row r="179" spans="1:26" x14ac:dyDescent="0.2">
      <c r="A179" s="286" t="s">
        <v>1789</v>
      </c>
      <c r="B179" s="260">
        <v>961805.01</v>
      </c>
      <c r="C179" s="260">
        <v>0</v>
      </c>
      <c r="D179" s="260">
        <v>5712.59</v>
      </c>
      <c r="E179" s="286">
        <v>254066.01</v>
      </c>
      <c r="F179" s="286">
        <v>102786.4</v>
      </c>
      <c r="J179" s="264">
        <v>0</v>
      </c>
      <c r="N179" s="286">
        <v>1708773.29</v>
      </c>
      <c r="Q179" s="261">
        <v>712674.71</v>
      </c>
      <c r="T179" s="261">
        <v>488950</v>
      </c>
      <c r="V179" s="262">
        <v>661940</v>
      </c>
      <c r="Y179" s="262">
        <v>214264.54</v>
      </c>
      <c r="Z179" s="262">
        <v>68817.48</v>
      </c>
    </row>
    <row r="180" spans="1:26" x14ac:dyDescent="0.2">
      <c r="A180" s="286" t="s">
        <v>1790</v>
      </c>
      <c r="B180" s="260">
        <v>673463.43</v>
      </c>
      <c r="C180" s="260">
        <v>0</v>
      </c>
      <c r="D180" s="260">
        <v>17506.48</v>
      </c>
      <c r="E180" s="286">
        <v>27216.34</v>
      </c>
      <c r="F180" s="286">
        <v>63643.44</v>
      </c>
      <c r="J180" s="264">
        <v>29.8</v>
      </c>
      <c r="M180" s="286">
        <v>-4</v>
      </c>
      <c r="N180" s="286">
        <v>1572242.02</v>
      </c>
      <c r="Q180" s="261">
        <v>853813.89</v>
      </c>
      <c r="S180" s="261">
        <v>1151.17</v>
      </c>
      <c r="T180" s="261">
        <v>492120</v>
      </c>
      <c r="V180" s="262">
        <v>751620</v>
      </c>
      <c r="Y180" s="262">
        <v>244782.28</v>
      </c>
      <c r="Z180" s="262">
        <v>26061</v>
      </c>
    </row>
    <row r="181" spans="1:26" x14ac:dyDescent="0.2">
      <c r="A181" s="286" t="s">
        <v>1791</v>
      </c>
      <c r="B181" s="260">
        <v>859008.87</v>
      </c>
      <c r="C181" s="260">
        <v>0</v>
      </c>
      <c r="D181" s="260">
        <v>13413.95</v>
      </c>
      <c r="E181" s="286">
        <v>93341.77</v>
      </c>
      <c r="F181" s="286">
        <v>134422.76999999999</v>
      </c>
      <c r="J181" s="264">
        <v>270.52999999999997</v>
      </c>
      <c r="N181" s="286">
        <v>1286359.3700000001</v>
      </c>
      <c r="Q181" s="261">
        <v>1242740.83</v>
      </c>
      <c r="R181" s="261">
        <v>55540</v>
      </c>
      <c r="S181" s="261">
        <v>280.5</v>
      </c>
      <c r="T181" s="261">
        <v>532929</v>
      </c>
      <c r="V181" s="262">
        <v>856479</v>
      </c>
      <c r="Y181" s="262">
        <v>291127.84000000003</v>
      </c>
      <c r="Z181" s="262">
        <v>35834.300000000003</v>
      </c>
    </row>
    <row r="182" spans="1:26" x14ac:dyDescent="0.2">
      <c r="A182" s="286" t="s">
        <v>1792</v>
      </c>
      <c r="B182" s="260">
        <v>581559.06000000006</v>
      </c>
      <c r="C182" s="260">
        <v>21454.880000000001</v>
      </c>
      <c r="D182" s="260">
        <v>65347.64</v>
      </c>
      <c r="E182" s="286">
        <v>244115.85</v>
      </c>
      <c r="F182" s="286">
        <v>87599.18</v>
      </c>
      <c r="G182" s="264">
        <v>72429.47</v>
      </c>
      <c r="H182" s="264">
        <v>10397.370000000001</v>
      </c>
      <c r="I182" s="264">
        <v>1107</v>
      </c>
      <c r="N182" s="286">
        <v>1621669.25</v>
      </c>
      <c r="Q182" s="261">
        <v>513438.31</v>
      </c>
      <c r="T182" s="261">
        <v>214190</v>
      </c>
      <c r="U182" s="261">
        <v>96295.8</v>
      </c>
      <c r="V182" s="262">
        <v>525918.5</v>
      </c>
      <c r="Y182" s="262">
        <v>138522.51999999999</v>
      </c>
      <c r="Z182" s="262">
        <v>27312.85</v>
      </c>
    </row>
    <row r="183" spans="1:26" x14ac:dyDescent="0.2">
      <c r="A183" s="286" t="s">
        <v>1793</v>
      </c>
      <c r="B183" s="260">
        <v>247069.61</v>
      </c>
      <c r="C183" s="260">
        <v>0</v>
      </c>
      <c r="D183" s="260">
        <v>84397.26</v>
      </c>
      <c r="E183" s="286">
        <v>323252.78000000003</v>
      </c>
      <c r="F183" s="286">
        <v>219112.19</v>
      </c>
      <c r="G183" s="264">
        <v>30345</v>
      </c>
      <c r="N183" s="286">
        <v>2143817.25</v>
      </c>
      <c r="Q183" s="261">
        <v>580676.77</v>
      </c>
      <c r="T183" s="261">
        <v>614240</v>
      </c>
      <c r="U183" s="261">
        <v>92907.08</v>
      </c>
      <c r="V183" s="262">
        <v>792552</v>
      </c>
      <c r="Y183" s="262">
        <v>295265.90000000002</v>
      </c>
      <c r="Z183" s="262">
        <v>54874.3</v>
      </c>
    </row>
    <row r="184" spans="1:26" x14ac:dyDescent="0.2">
      <c r="A184" s="286" t="s">
        <v>1794</v>
      </c>
      <c r="B184" s="260">
        <v>565152.56999999995</v>
      </c>
      <c r="C184" s="260">
        <v>38958</v>
      </c>
      <c r="D184" s="260">
        <v>51273.919999999998</v>
      </c>
      <c r="E184" s="286">
        <v>2302597.04</v>
      </c>
      <c r="F184" s="286">
        <v>173860.52</v>
      </c>
      <c r="G184" s="264">
        <v>15525</v>
      </c>
      <c r="N184" s="286">
        <v>309335.96999999997</v>
      </c>
      <c r="Q184" s="261">
        <v>400260.82</v>
      </c>
      <c r="T184" s="261">
        <v>437940</v>
      </c>
      <c r="U184" s="261">
        <v>48512.06</v>
      </c>
      <c r="V184" s="262">
        <v>555670</v>
      </c>
      <c r="Y184" s="262">
        <v>155407.1</v>
      </c>
      <c r="Z184" s="262">
        <v>74195.41</v>
      </c>
    </row>
    <row r="185" spans="1:26" x14ac:dyDescent="0.2">
      <c r="A185" s="286" t="s">
        <v>1795</v>
      </c>
      <c r="B185" s="260">
        <v>229089.28</v>
      </c>
      <c r="C185" s="260">
        <v>31418.21</v>
      </c>
      <c r="D185" s="260">
        <v>28469.14</v>
      </c>
      <c r="E185" s="286">
        <v>95951.56</v>
      </c>
      <c r="F185" s="286">
        <v>61138.720000000001</v>
      </c>
      <c r="G185" s="264">
        <v>12300</v>
      </c>
      <c r="H185" s="264">
        <v>70237</v>
      </c>
      <c r="J185" s="264">
        <v>290</v>
      </c>
      <c r="N185" s="286">
        <v>1558084.6</v>
      </c>
      <c r="Q185" s="261">
        <v>444694.18</v>
      </c>
      <c r="T185" s="261">
        <v>368500</v>
      </c>
      <c r="U185" s="261">
        <v>43656.38</v>
      </c>
      <c r="V185" s="262">
        <v>594850</v>
      </c>
      <c r="Y185" s="262">
        <v>194902.48</v>
      </c>
      <c r="Z185" s="262">
        <v>19937.55</v>
      </c>
    </row>
    <row r="186" spans="1:26" x14ac:dyDescent="0.2">
      <c r="A186" s="286" t="s">
        <v>1796</v>
      </c>
      <c r="B186" s="260">
        <v>472832.83</v>
      </c>
      <c r="C186" s="260">
        <v>8434.15</v>
      </c>
      <c r="D186" s="260">
        <v>32107.3</v>
      </c>
      <c r="E186" s="286">
        <v>387923.34</v>
      </c>
      <c r="F186" s="286">
        <v>198972.64</v>
      </c>
      <c r="G186" s="264">
        <v>300</v>
      </c>
      <c r="M186" s="286">
        <v>-5507.15</v>
      </c>
      <c r="N186" s="286">
        <v>1939631.19</v>
      </c>
      <c r="Q186" s="261">
        <v>755097.43</v>
      </c>
      <c r="T186" s="261">
        <v>490800</v>
      </c>
      <c r="U186" s="261">
        <v>144356.57999999999</v>
      </c>
      <c r="V186" s="262">
        <v>875316</v>
      </c>
      <c r="Y186" s="262">
        <v>302663.40000000002</v>
      </c>
      <c r="Z186" s="262">
        <v>51971.73</v>
      </c>
    </row>
    <row r="187" spans="1:26" x14ac:dyDescent="0.2">
      <c r="A187" s="286" t="s">
        <v>1797</v>
      </c>
      <c r="B187" s="260">
        <v>751329.95</v>
      </c>
      <c r="C187" s="260">
        <v>47745.85</v>
      </c>
      <c r="D187" s="260">
        <v>91867.21</v>
      </c>
      <c r="E187" s="286">
        <v>119747.08</v>
      </c>
      <c r="F187" s="286">
        <v>72035.22</v>
      </c>
      <c r="G187" s="264">
        <v>18250</v>
      </c>
      <c r="H187" s="264">
        <v>5692.5</v>
      </c>
      <c r="N187" s="286">
        <v>2258666.42</v>
      </c>
      <c r="Q187" s="261">
        <v>850286.66</v>
      </c>
      <c r="T187" s="261">
        <v>2383870</v>
      </c>
      <c r="U187" s="261">
        <v>91783.51</v>
      </c>
      <c r="V187" s="262">
        <v>2736729</v>
      </c>
      <c r="Y187" s="262">
        <v>458199.41</v>
      </c>
      <c r="Z187" s="262">
        <v>41835.06</v>
      </c>
    </row>
    <row r="188" spans="1:26" x14ac:dyDescent="0.2">
      <c r="A188" s="286" t="s">
        <v>1798</v>
      </c>
      <c r="B188" s="260">
        <v>190906.78</v>
      </c>
      <c r="C188" s="260">
        <v>37240.46</v>
      </c>
      <c r="D188" s="260">
        <v>18149.12</v>
      </c>
      <c r="E188" s="286">
        <v>-49685.16</v>
      </c>
      <c r="F188" s="286">
        <v>625632.38</v>
      </c>
      <c r="G188" s="264">
        <v>20622</v>
      </c>
      <c r="H188" s="264">
        <v>34242.5</v>
      </c>
      <c r="N188" s="286">
        <v>3335566.08</v>
      </c>
      <c r="Q188" s="261">
        <v>306928.19</v>
      </c>
      <c r="T188" s="261">
        <v>325210</v>
      </c>
      <c r="U188" s="261">
        <v>20136.259999999998</v>
      </c>
      <c r="V188" s="262">
        <v>433975</v>
      </c>
      <c r="Y188" s="262">
        <v>163387.62</v>
      </c>
      <c r="Z188" s="262">
        <v>74059.460000000006</v>
      </c>
    </row>
    <row r="189" spans="1:26" x14ac:dyDescent="0.2">
      <c r="A189" s="286" t="s">
        <v>1799</v>
      </c>
      <c r="B189" s="260">
        <v>577064.57999999996</v>
      </c>
      <c r="C189" s="260">
        <v>0</v>
      </c>
      <c r="D189" s="260">
        <v>26888.77</v>
      </c>
      <c r="E189" s="286">
        <v>239354.78</v>
      </c>
      <c r="F189" s="286">
        <v>52513.98</v>
      </c>
      <c r="G189" s="264">
        <v>28241.77</v>
      </c>
      <c r="H189" s="264">
        <v>71873.55</v>
      </c>
      <c r="N189" s="286">
        <v>1980732.96</v>
      </c>
      <c r="Q189" s="261">
        <v>744710.02</v>
      </c>
      <c r="R189" s="261">
        <v>32650</v>
      </c>
      <c r="S189" s="261">
        <v>60.21</v>
      </c>
      <c r="T189" s="261">
        <v>392360</v>
      </c>
      <c r="U189" s="261">
        <v>87431.46</v>
      </c>
      <c r="V189" s="262">
        <v>799226</v>
      </c>
      <c r="Y189" s="262">
        <v>274239.44</v>
      </c>
      <c r="Z189" s="262">
        <v>66432.02</v>
      </c>
    </row>
    <row r="190" spans="1:26" x14ac:dyDescent="0.2">
      <c r="A190" s="286" t="s">
        <v>1811</v>
      </c>
      <c r="D190" s="260">
        <v>65195.35</v>
      </c>
      <c r="F190" s="286">
        <v>150416.6</v>
      </c>
      <c r="Q190" s="261">
        <v>112190.35</v>
      </c>
      <c r="Y190" s="262">
        <v>112067.26</v>
      </c>
      <c r="Z190" s="262">
        <v>23526.58</v>
      </c>
    </row>
    <row r="191" spans="1:26" x14ac:dyDescent="0.2">
      <c r="A191" s="286" t="s">
        <v>1816</v>
      </c>
      <c r="B191" s="260">
        <v>693779.45</v>
      </c>
      <c r="D191" s="260">
        <v>8416</v>
      </c>
      <c r="E191" s="286">
        <v>1476217.73</v>
      </c>
      <c r="F191" s="286">
        <v>186906.16</v>
      </c>
      <c r="J191" s="264">
        <v>0</v>
      </c>
      <c r="N191" s="286">
        <v>669277.43000000005</v>
      </c>
      <c r="Q191" s="261">
        <v>733557.63</v>
      </c>
      <c r="R191" s="261">
        <v>229700</v>
      </c>
      <c r="S191" s="261">
        <v>213.81</v>
      </c>
      <c r="V191" s="262">
        <v>246900</v>
      </c>
      <c r="Y191" s="262">
        <v>239947.09</v>
      </c>
      <c r="Z191" s="262">
        <v>97807.44</v>
      </c>
    </row>
    <row r="192" spans="1:26" x14ac:dyDescent="0.2">
      <c r="A192" s="286" t="s">
        <v>1817</v>
      </c>
      <c r="B192" s="260">
        <v>887832.43</v>
      </c>
      <c r="C192" s="260">
        <v>59612.2</v>
      </c>
      <c r="D192" s="260">
        <v>5642.18</v>
      </c>
      <c r="F192" s="286">
        <v>14236.98</v>
      </c>
      <c r="M192" s="286">
        <v>84537.93</v>
      </c>
      <c r="Q192" s="261">
        <v>919035.8</v>
      </c>
      <c r="S192" s="261">
        <v>0.28999999999999998</v>
      </c>
      <c r="V192" s="262">
        <v>120080</v>
      </c>
      <c r="Y192" s="262">
        <v>591534.13</v>
      </c>
      <c r="Z192" s="262">
        <v>9776.64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AL192"/>
  <sheetViews>
    <sheetView topLeftCell="AC1" zoomScale="69" zoomScaleNormal="69" workbookViewId="0">
      <selection activeCell="AK11" sqref="AK11"/>
    </sheetView>
  </sheetViews>
  <sheetFormatPr defaultColWidth="9" defaultRowHeight="14.25" x14ac:dyDescent="0.2"/>
  <cols>
    <col min="1" max="1" width="6" style="1" customWidth="1"/>
    <col min="2" max="2" width="18.125" style="1" bestFit="1" customWidth="1"/>
    <col min="3" max="3" width="7.75" style="88" bestFit="1" customWidth="1"/>
    <col min="4" max="4" width="25.125" style="89" customWidth="1"/>
    <col min="5" max="5" width="39.125" style="286" bestFit="1" customWidth="1"/>
    <col min="6" max="6" width="31.875" style="260" bestFit="1" customWidth="1"/>
    <col min="7" max="7" width="31" style="260" bestFit="1" customWidth="1"/>
    <col min="8" max="8" width="22.75" style="260" bestFit="1" customWidth="1"/>
    <col min="9" max="9" width="22.5" style="286" bestFit="1" customWidth="1"/>
    <col min="10" max="10" width="17" style="286" bestFit="1" customWidth="1"/>
    <col min="11" max="11" width="14.625" style="264" bestFit="1" customWidth="1"/>
    <col min="12" max="12" width="16.625" style="264" bestFit="1" customWidth="1"/>
    <col min="13" max="13" width="18.875" style="264" bestFit="1" customWidth="1"/>
    <col min="14" max="14" width="18.125" style="264" bestFit="1" customWidth="1"/>
    <col min="15" max="15" width="20.125" style="286" bestFit="1" customWidth="1"/>
    <col min="16" max="16" width="26.5" style="286" bestFit="1" customWidth="1"/>
    <col min="17" max="17" width="26.625" style="286" bestFit="1" customWidth="1"/>
    <col min="18" max="18" width="17" style="286" bestFit="1" customWidth="1"/>
    <col min="19" max="25" width="20.125" style="261" customWidth="1"/>
    <col min="26" max="26" width="25.5" style="262" bestFit="1" customWidth="1"/>
    <col min="27" max="27" width="23.875" style="262" bestFit="1" customWidth="1"/>
    <col min="28" max="28" width="41" style="262" bestFit="1" customWidth="1"/>
    <col min="29" max="29" width="29.625" style="262" bestFit="1" customWidth="1"/>
    <col min="30" max="30" width="31.875" style="262" bestFit="1" customWidth="1"/>
    <col min="31" max="31" width="34.25" style="262" bestFit="1" customWidth="1"/>
    <col min="32" max="32" width="33.25" style="262" bestFit="1" customWidth="1"/>
    <col min="33" max="33" width="20.125" style="98" customWidth="1"/>
    <col min="34" max="34" width="15.5" style="35" bestFit="1" customWidth="1"/>
    <col min="35" max="35" width="14.125" style="30" bestFit="1" customWidth="1"/>
    <col min="36" max="36" width="15.125" style="39" bestFit="1" customWidth="1"/>
    <col min="37" max="37" width="15.125" style="40" bestFit="1" customWidth="1"/>
    <col min="38" max="38" width="16.75" style="31" bestFit="1" customWidth="1"/>
    <col min="39" max="16384" width="9" style="1"/>
  </cols>
  <sheetData>
    <row r="1" spans="3:38" x14ac:dyDescent="0.2">
      <c r="E1" s="286" t="s">
        <v>590</v>
      </c>
      <c r="F1" s="260" t="s">
        <v>1437</v>
      </c>
      <c r="G1" s="260" t="s">
        <v>1438</v>
      </c>
      <c r="H1" s="260" t="s">
        <v>1439</v>
      </c>
      <c r="I1" s="286" t="s">
        <v>1441</v>
      </c>
      <c r="J1" s="286" t="s">
        <v>1442</v>
      </c>
      <c r="K1" s="264" t="s">
        <v>1445</v>
      </c>
      <c r="L1" s="264" t="s">
        <v>1446</v>
      </c>
      <c r="M1" s="264" t="s">
        <v>1447</v>
      </c>
      <c r="N1" s="264" t="s">
        <v>1448</v>
      </c>
      <c r="O1" s="286" t="s">
        <v>1449</v>
      </c>
      <c r="P1" s="286" t="s">
        <v>1450</v>
      </c>
      <c r="Q1" s="286" t="s">
        <v>1451</v>
      </c>
      <c r="R1" s="286" t="s">
        <v>1452</v>
      </c>
      <c r="S1" s="261" t="s">
        <v>1453</v>
      </c>
      <c r="T1" s="261" t="s">
        <v>2323</v>
      </c>
      <c r="U1" s="261" t="s">
        <v>1454</v>
      </c>
      <c r="V1" s="261" t="s">
        <v>1455</v>
      </c>
      <c r="W1" s="261" t="s">
        <v>1456</v>
      </c>
      <c r="X1" s="261" t="s">
        <v>1457</v>
      </c>
      <c r="Y1" s="261" t="s">
        <v>1458</v>
      </c>
      <c r="Z1" s="262" t="s">
        <v>1459</v>
      </c>
      <c r="AA1" s="262" t="s">
        <v>1460</v>
      </c>
      <c r="AB1" s="262" t="s">
        <v>1461</v>
      </c>
      <c r="AC1" s="262" t="s">
        <v>1462</v>
      </c>
      <c r="AD1" s="262" t="s">
        <v>1463</v>
      </c>
      <c r="AE1" s="262" t="s">
        <v>1465</v>
      </c>
      <c r="AF1" s="262" t="s">
        <v>1466</v>
      </c>
      <c r="AG1" s="97" t="s">
        <v>6</v>
      </c>
      <c r="AH1" s="35" t="s">
        <v>7</v>
      </c>
      <c r="AI1" s="37" t="s">
        <v>8</v>
      </c>
      <c r="AJ1" s="38" t="s">
        <v>9</v>
      </c>
      <c r="AK1" s="27" t="s">
        <v>10</v>
      </c>
      <c r="AL1" s="31" t="s">
        <v>11</v>
      </c>
    </row>
    <row r="2" spans="3:38" x14ac:dyDescent="0.2">
      <c r="E2" s="286" t="s">
        <v>591</v>
      </c>
      <c r="F2" s="260" t="s">
        <v>1467</v>
      </c>
      <c r="G2" s="260" t="s">
        <v>1468</v>
      </c>
      <c r="H2" s="260" t="s">
        <v>1469</v>
      </c>
      <c r="I2" s="286" t="s">
        <v>1471</v>
      </c>
      <c r="J2" s="286" t="s">
        <v>1472</v>
      </c>
      <c r="K2" s="264" t="s">
        <v>1475</v>
      </c>
      <c r="L2" s="264" t="s">
        <v>1476</v>
      </c>
      <c r="M2" s="264" t="s">
        <v>1477</v>
      </c>
      <c r="N2" s="264" t="s">
        <v>1478</v>
      </c>
      <c r="O2" s="286" t="s">
        <v>1479</v>
      </c>
      <c r="P2" s="286" t="s">
        <v>1480</v>
      </c>
      <c r="Q2" s="286" t="s">
        <v>1481</v>
      </c>
      <c r="R2" s="286" t="s">
        <v>1482</v>
      </c>
      <c r="S2" s="261" t="s">
        <v>1483</v>
      </c>
      <c r="T2" s="261" t="s">
        <v>2324</v>
      </c>
      <c r="U2" s="261" t="s">
        <v>1484</v>
      </c>
      <c r="V2" s="261" t="s">
        <v>1485</v>
      </c>
      <c r="W2" s="261" t="s">
        <v>1486</v>
      </c>
      <c r="X2" s="261" t="s">
        <v>1487</v>
      </c>
      <c r="Y2" s="261" t="s">
        <v>1488</v>
      </c>
      <c r="Z2" s="262" t="s">
        <v>1489</v>
      </c>
      <c r="AA2" s="262" t="s">
        <v>1490</v>
      </c>
      <c r="AB2" s="262" t="s">
        <v>1491</v>
      </c>
      <c r="AC2" s="262" t="s">
        <v>1492</v>
      </c>
      <c r="AD2" s="262" t="s">
        <v>1493</v>
      </c>
      <c r="AE2" s="262" t="s">
        <v>1495</v>
      </c>
      <c r="AF2" s="262" t="s">
        <v>1496</v>
      </c>
      <c r="AG2" s="97"/>
      <c r="AI2" s="37"/>
      <c r="AJ2" s="38"/>
      <c r="AK2" s="27"/>
    </row>
    <row r="3" spans="3:38" x14ac:dyDescent="0.2">
      <c r="E3" s="286" t="s">
        <v>592</v>
      </c>
      <c r="F3" s="260">
        <v>79779044.400000006</v>
      </c>
      <c r="G3" s="260">
        <v>1446878.18</v>
      </c>
      <c r="H3" s="260">
        <v>12911761.6</v>
      </c>
      <c r="I3" s="286">
        <v>111350155.67</v>
      </c>
      <c r="J3" s="286">
        <v>25848044.670000002</v>
      </c>
      <c r="K3" s="264">
        <v>255377.62</v>
      </c>
      <c r="L3" s="264">
        <v>1215450.54</v>
      </c>
      <c r="M3" s="264">
        <v>506757</v>
      </c>
      <c r="N3" s="264">
        <v>875360.76</v>
      </c>
      <c r="O3" s="286">
        <v>47200</v>
      </c>
      <c r="P3" s="286">
        <v>-3982433.39</v>
      </c>
      <c r="Q3" s="286">
        <v>-45112967.890000001</v>
      </c>
      <c r="R3" s="286">
        <v>338960427.63999999</v>
      </c>
      <c r="S3" s="261">
        <v>1611.29</v>
      </c>
      <c r="T3" s="261">
        <v>760</v>
      </c>
      <c r="U3" s="261">
        <v>131291687.70999999</v>
      </c>
      <c r="V3" s="261">
        <v>4261370.5</v>
      </c>
      <c r="W3" s="261">
        <v>253239.75</v>
      </c>
      <c r="X3" s="261">
        <v>115846750.77</v>
      </c>
      <c r="Y3" s="261">
        <v>11251961.869999999</v>
      </c>
      <c r="Z3" s="262">
        <v>173473064.44</v>
      </c>
      <c r="AA3" s="262">
        <v>32700</v>
      </c>
      <c r="AB3" s="262">
        <v>81743.600000000006</v>
      </c>
      <c r="AC3" s="262">
        <v>55034668.82</v>
      </c>
      <c r="AD3" s="262">
        <v>11521475.74</v>
      </c>
      <c r="AE3" s="262">
        <v>-19940</v>
      </c>
      <c r="AF3" s="262">
        <v>53920.38</v>
      </c>
      <c r="AG3" s="99">
        <f t="shared" ref="AG3:AL3" si="0">SUM(AG4:AG189)</f>
        <v>92417206.569999978</v>
      </c>
      <c r="AH3" s="36">
        <f t="shared" si="0"/>
        <v>2852945.919999999</v>
      </c>
      <c r="AI3" s="25">
        <f t="shared" si="0"/>
        <v>89564260.649999991</v>
      </c>
      <c r="AJ3" s="16">
        <f t="shared" si="0"/>
        <v>260912684.01000014</v>
      </c>
      <c r="AK3" s="18">
        <f t="shared" si="0"/>
        <v>238735993.84000006</v>
      </c>
      <c r="AL3" s="31">
        <f t="shared" si="0"/>
        <v>22176690.170000017</v>
      </c>
    </row>
    <row r="4" spans="3:38" x14ac:dyDescent="0.2">
      <c r="E4" s="286" t="s">
        <v>2325</v>
      </c>
      <c r="F4" s="260">
        <v>36463.17</v>
      </c>
      <c r="I4" s="286">
        <v>195074</v>
      </c>
      <c r="J4" s="286">
        <v>15</v>
      </c>
      <c r="Q4" s="286">
        <v>-1282339.8600000001</v>
      </c>
      <c r="R4" s="286">
        <v>1570000</v>
      </c>
      <c r="S4" s="261">
        <v>11.03</v>
      </c>
      <c r="U4" s="261">
        <v>8000</v>
      </c>
      <c r="X4" s="261">
        <v>467144.1</v>
      </c>
      <c r="Y4" s="261">
        <v>1180915.6499999999</v>
      </c>
      <c r="Z4" s="262">
        <v>580824.1</v>
      </c>
      <c r="AC4" s="262">
        <v>33962.65</v>
      </c>
      <c r="AD4" s="262">
        <v>55792</v>
      </c>
      <c r="AG4" s="99">
        <f>SUM(F4:H4)</f>
        <v>36463.17</v>
      </c>
      <c r="AH4" s="36">
        <f>SUM(K4:N4)</f>
        <v>0</v>
      </c>
      <c r="AI4" s="25">
        <f>AG4-AH4</f>
        <v>36463.17</v>
      </c>
      <c r="AJ4" s="16">
        <f>SUM(S4:Y4)</f>
        <v>1656070.7799999998</v>
      </c>
      <c r="AK4" s="18">
        <f>SUM(Z4:AF4)</f>
        <v>670578.75</v>
      </c>
      <c r="AL4" s="31">
        <f>AJ4-AK4</f>
        <v>985492.0299999998</v>
      </c>
    </row>
    <row r="5" spans="3:38" x14ac:dyDescent="0.2">
      <c r="E5" s="286" t="s">
        <v>2326</v>
      </c>
      <c r="F5" s="260">
        <v>48.14</v>
      </c>
      <c r="I5" s="286">
        <v>481510</v>
      </c>
      <c r="Q5" s="286">
        <v>-700917.51</v>
      </c>
      <c r="R5" s="286">
        <v>1209311.82</v>
      </c>
      <c r="W5" s="261">
        <v>38.83</v>
      </c>
      <c r="X5" s="261">
        <v>671228.5</v>
      </c>
      <c r="Y5" s="261">
        <v>152138.64000000001</v>
      </c>
      <c r="Z5" s="262">
        <v>808858.5</v>
      </c>
      <c r="AB5" s="262">
        <v>2000</v>
      </c>
      <c r="AC5" s="262">
        <v>15003.64</v>
      </c>
      <c r="AD5" s="262">
        <v>24380</v>
      </c>
      <c r="AG5" s="99">
        <f t="shared" ref="AG5:AG68" si="1">SUM(F5:H5)</f>
        <v>48.14</v>
      </c>
      <c r="AH5" s="36">
        <f t="shared" ref="AH5:AH68" si="2">SUM(K5:N5)</f>
        <v>0</v>
      </c>
      <c r="AI5" s="25">
        <f t="shared" ref="AI5:AI68" si="3">AG5-AH5</f>
        <v>48.14</v>
      </c>
      <c r="AJ5" s="16">
        <f t="shared" ref="AJ5:AJ68" si="4">SUM(S5:Y5)</f>
        <v>823405.97</v>
      </c>
      <c r="AK5" s="18">
        <f t="shared" ref="AK5:AK68" si="5">SUM(Z5:AF5)</f>
        <v>850242.14</v>
      </c>
      <c r="AL5" s="31">
        <f t="shared" ref="AL5:AL68" si="6">AJ5-AK5</f>
        <v>-26836.170000000042</v>
      </c>
    </row>
    <row r="6" spans="3:38" x14ac:dyDescent="0.2">
      <c r="E6" s="286" t="s">
        <v>2327</v>
      </c>
      <c r="F6" s="260">
        <v>3855.18</v>
      </c>
      <c r="H6" s="260">
        <v>15490</v>
      </c>
      <c r="I6" s="286">
        <v>2440002.5499999998</v>
      </c>
      <c r="J6" s="286">
        <v>14928.34</v>
      </c>
      <c r="P6" s="286">
        <v>-226997.82</v>
      </c>
      <c r="Q6" s="286">
        <v>1339054.9099999999</v>
      </c>
      <c r="R6" s="286">
        <v>1382089.34</v>
      </c>
      <c r="W6" s="261">
        <v>7.97</v>
      </c>
      <c r="X6" s="261">
        <v>663882.80000000005</v>
      </c>
      <c r="Y6" s="261">
        <v>165949.14000000001</v>
      </c>
      <c r="Z6" s="262">
        <v>734072.8</v>
      </c>
      <c r="AC6" s="262">
        <v>40222.14</v>
      </c>
      <c r="AD6" s="262">
        <v>46978.33</v>
      </c>
      <c r="AG6" s="99">
        <f t="shared" si="1"/>
        <v>19345.18</v>
      </c>
      <c r="AH6" s="36">
        <f t="shared" si="2"/>
        <v>0</v>
      </c>
      <c r="AI6" s="25">
        <f t="shared" si="3"/>
        <v>19345.18</v>
      </c>
      <c r="AJ6" s="16">
        <f t="shared" si="4"/>
        <v>829839.91</v>
      </c>
      <c r="AK6" s="18">
        <f t="shared" si="5"/>
        <v>821273.27</v>
      </c>
      <c r="AL6" s="31">
        <f t="shared" si="6"/>
        <v>8566.640000000014</v>
      </c>
    </row>
    <row r="7" spans="3:38" x14ac:dyDescent="0.2">
      <c r="E7" s="286" t="s">
        <v>2328</v>
      </c>
      <c r="F7" s="260">
        <v>44963.38</v>
      </c>
      <c r="H7" s="260">
        <v>5965</v>
      </c>
      <c r="I7" s="286">
        <v>3</v>
      </c>
      <c r="J7" s="286">
        <v>229950.19</v>
      </c>
      <c r="K7" s="264">
        <v>0</v>
      </c>
      <c r="Q7" s="286">
        <v>-1265213.75</v>
      </c>
      <c r="R7" s="286">
        <v>1532600</v>
      </c>
      <c r="W7" s="261">
        <v>44.96</v>
      </c>
      <c r="X7" s="261">
        <v>529762.5</v>
      </c>
      <c r="Y7" s="261">
        <v>211268.27</v>
      </c>
      <c r="Z7" s="262">
        <v>624828.5</v>
      </c>
      <c r="AC7" s="262">
        <v>65987.27</v>
      </c>
      <c r="AD7" s="262">
        <v>36764.639999999999</v>
      </c>
      <c r="AG7" s="99">
        <f t="shared" si="1"/>
        <v>50928.38</v>
      </c>
      <c r="AH7" s="36">
        <f t="shared" si="2"/>
        <v>0</v>
      </c>
      <c r="AI7" s="25">
        <f t="shared" si="3"/>
        <v>50928.38</v>
      </c>
      <c r="AJ7" s="16">
        <f t="shared" si="4"/>
        <v>741075.73</v>
      </c>
      <c r="AK7" s="18">
        <f t="shared" si="5"/>
        <v>727580.41</v>
      </c>
      <c r="AL7" s="31">
        <f t="shared" si="6"/>
        <v>13495.319999999949</v>
      </c>
    </row>
    <row r="8" spans="3:38" x14ac:dyDescent="0.2">
      <c r="E8" s="286" t="s">
        <v>2329</v>
      </c>
      <c r="F8" s="260">
        <v>19089.990000000002</v>
      </c>
      <c r="H8" s="260">
        <v>2660</v>
      </c>
      <c r="I8" s="286">
        <v>1890502</v>
      </c>
      <c r="J8" s="286">
        <v>23016.9</v>
      </c>
      <c r="Q8" s="286">
        <v>-271935.01</v>
      </c>
      <c r="R8" s="286">
        <v>2300000</v>
      </c>
      <c r="U8" s="261">
        <v>8000</v>
      </c>
      <c r="X8" s="261">
        <v>492617</v>
      </c>
      <c r="Y8" s="261">
        <v>236469.38</v>
      </c>
      <c r="Z8" s="262">
        <v>667817</v>
      </c>
      <c r="AC8" s="262">
        <v>90054.38</v>
      </c>
      <c r="AD8" s="262">
        <v>72011.100000000006</v>
      </c>
      <c r="AG8" s="99">
        <f t="shared" si="1"/>
        <v>21749.99</v>
      </c>
      <c r="AH8" s="36">
        <f t="shared" si="2"/>
        <v>0</v>
      </c>
      <c r="AI8" s="25">
        <f t="shared" si="3"/>
        <v>21749.99</v>
      </c>
      <c r="AJ8" s="16">
        <f t="shared" si="4"/>
        <v>737086.38</v>
      </c>
      <c r="AK8" s="18">
        <f t="shared" si="5"/>
        <v>829882.48</v>
      </c>
      <c r="AL8" s="31">
        <f t="shared" si="6"/>
        <v>-92796.099999999977</v>
      </c>
    </row>
    <row r="9" spans="3:38" x14ac:dyDescent="0.2">
      <c r="E9" s="286" t="s">
        <v>2330</v>
      </c>
      <c r="F9" s="260">
        <v>78042.240000000005</v>
      </c>
      <c r="H9" s="260">
        <v>7110.26</v>
      </c>
      <c r="I9" s="286">
        <v>3060666.8</v>
      </c>
      <c r="J9" s="286">
        <v>328105.58</v>
      </c>
      <c r="Q9" s="286">
        <v>2366999.5</v>
      </c>
      <c r="R9" s="286">
        <v>1150000</v>
      </c>
      <c r="U9" s="261">
        <v>8000</v>
      </c>
      <c r="X9" s="261">
        <v>596200</v>
      </c>
      <c r="Y9" s="261">
        <v>466714.4</v>
      </c>
      <c r="Z9" s="262">
        <v>755537.48</v>
      </c>
      <c r="AC9" s="262">
        <v>94737.69</v>
      </c>
      <c r="AD9" s="262">
        <v>110813.85</v>
      </c>
      <c r="AG9" s="99">
        <f t="shared" si="1"/>
        <v>85152.5</v>
      </c>
      <c r="AH9" s="36">
        <f t="shared" si="2"/>
        <v>0</v>
      </c>
      <c r="AI9" s="25">
        <f t="shared" si="3"/>
        <v>85152.5</v>
      </c>
      <c r="AJ9" s="16">
        <f t="shared" si="4"/>
        <v>1070914.3999999999</v>
      </c>
      <c r="AK9" s="18">
        <f t="shared" si="5"/>
        <v>961089.0199999999</v>
      </c>
      <c r="AL9" s="31">
        <f t="shared" si="6"/>
        <v>109825.38</v>
      </c>
    </row>
    <row r="10" spans="3:38" x14ac:dyDescent="0.2">
      <c r="E10" s="286" t="s">
        <v>2331</v>
      </c>
      <c r="F10" s="260">
        <v>15424.95</v>
      </c>
      <c r="I10" s="286">
        <v>3160053.32</v>
      </c>
      <c r="J10" s="286">
        <v>34</v>
      </c>
      <c r="Q10" s="286">
        <v>1998031.28</v>
      </c>
      <c r="R10" s="286">
        <v>1250300</v>
      </c>
      <c r="X10" s="261">
        <v>610815</v>
      </c>
      <c r="Y10" s="261">
        <v>106964.32</v>
      </c>
      <c r="Z10" s="262">
        <v>645331</v>
      </c>
      <c r="AB10" s="262">
        <v>2070</v>
      </c>
      <c r="AC10" s="262">
        <v>104567.32</v>
      </c>
      <c r="AD10" s="262">
        <v>38630.01</v>
      </c>
      <c r="AG10" s="99">
        <f t="shared" si="1"/>
        <v>15424.95</v>
      </c>
      <c r="AH10" s="36">
        <f t="shared" si="2"/>
        <v>0</v>
      </c>
      <c r="AI10" s="25">
        <f t="shared" si="3"/>
        <v>15424.95</v>
      </c>
      <c r="AJ10" s="16">
        <f t="shared" si="4"/>
        <v>717779.32000000007</v>
      </c>
      <c r="AK10" s="18">
        <f t="shared" si="5"/>
        <v>790598.33000000007</v>
      </c>
      <c r="AL10" s="31">
        <f t="shared" si="6"/>
        <v>-72819.010000000009</v>
      </c>
    </row>
    <row r="11" spans="3:38" x14ac:dyDescent="0.2">
      <c r="E11" s="286" t="s">
        <v>2332</v>
      </c>
      <c r="F11" s="260">
        <v>97069.02</v>
      </c>
      <c r="H11" s="260">
        <v>5155</v>
      </c>
      <c r="I11" s="286">
        <v>195605</v>
      </c>
      <c r="J11" s="286">
        <v>4474.8999999999996</v>
      </c>
      <c r="Q11" s="286">
        <v>-1270905.6100000001</v>
      </c>
      <c r="R11" s="286">
        <v>1542339.31</v>
      </c>
      <c r="U11" s="261">
        <v>8000</v>
      </c>
      <c r="W11" s="261">
        <v>32.43</v>
      </c>
      <c r="X11" s="261">
        <v>439768.5</v>
      </c>
      <c r="Y11" s="261">
        <v>1468066.18</v>
      </c>
      <c r="Z11" s="262">
        <v>1639054.5</v>
      </c>
      <c r="AC11" s="262">
        <v>192089.18</v>
      </c>
      <c r="AD11" s="262">
        <v>41857.21</v>
      </c>
      <c r="AG11" s="99">
        <f t="shared" si="1"/>
        <v>102224.02</v>
      </c>
      <c r="AH11" s="36">
        <f t="shared" si="2"/>
        <v>0</v>
      </c>
      <c r="AI11" s="25">
        <f t="shared" si="3"/>
        <v>102224.02</v>
      </c>
      <c r="AJ11" s="16">
        <f t="shared" si="4"/>
        <v>1915867.1099999999</v>
      </c>
      <c r="AK11" s="18">
        <f t="shared" si="5"/>
        <v>1873000.89</v>
      </c>
      <c r="AL11" s="31">
        <f t="shared" si="6"/>
        <v>42866.219999999972</v>
      </c>
    </row>
    <row r="12" spans="3:38" x14ac:dyDescent="0.2">
      <c r="E12" s="286" t="s">
        <v>2333</v>
      </c>
      <c r="F12" s="260">
        <v>34689.89</v>
      </c>
      <c r="H12" s="260">
        <v>2818</v>
      </c>
      <c r="I12" s="286">
        <v>1183336.8600000001</v>
      </c>
      <c r="J12" s="286">
        <v>2680.68</v>
      </c>
      <c r="Q12" s="286">
        <v>-591406.13</v>
      </c>
      <c r="R12" s="286">
        <v>1850000</v>
      </c>
      <c r="U12" s="261">
        <v>8000</v>
      </c>
      <c r="X12" s="261">
        <v>1433722.5</v>
      </c>
      <c r="Y12" s="261">
        <v>209993.1</v>
      </c>
      <c r="Z12" s="262">
        <v>1527572.5</v>
      </c>
      <c r="AC12" s="262">
        <v>124544.9</v>
      </c>
      <c r="AD12" s="262">
        <v>34666.639999999999</v>
      </c>
      <c r="AG12" s="99">
        <f t="shared" si="1"/>
        <v>37507.89</v>
      </c>
      <c r="AH12" s="36">
        <f t="shared" si="2"/>
        <v>0</v>
      </c>
      <c r="AI12" s="25">
        <f t="shared" si="3"/>
        <v>37507.89</v>
      </c>
      <c r="AJ12" s="16">
        <f t="shared" si="4"/>
        <v>1651715.6</v>
      </c>
      <c r="AK12" s="18">
        <f t="shared" si="5"/>
        <v>1686784.0399999998</v>
      </c>
      <c r="AL12" s="31">
        <f t="shared" si="6"/>
        <v>-35068.439999999711</v>
      </c>
    </row>
    <row r="13" spans="3:38" x14ac:dyDescent="0.2">
      <c r="E13" s="286" t="s">
        <v>2334</v>
      </c>
      <c r="F13" s="260">
        <v>138262.42000000001</v>
      </c>
      <c r="H13" s="260">
        <v>5820</v>
      </c>
      <c r="I13" s="286">
        <v>365160.04</v>
      </c>
      <c r="J13" s="286">
        <v>5715.5</v>
      </c>
      <c r="Q13" s="286">
        <v>-668714.77</v>
      </c>
      <c r="R13" s="286">
        <v>1236758.5</v>
      </c>
      <c r="T13" s="261">
        <v>760</v>
      </c>
      <c r="U13" s="261">
        <v>63200</v>
      </c>
      <c r="X13" s="261">
        <v>1029621.55</v>
      </c>
      <c r="Y13" s="261">
        <v>208488.01</v>
      </c>
      <c r="Z13" s="262">
        <v>1182641.55</v>
      </c>
      <c r="AC13" s="262">
        <v>121438.01</v>
      </c>
      <c r="AD13" s="262">
        <v>51075.77</v>
      </c>
      <c r="AG13" s="99">
        <f t="shared" si="1"/>
        <v>144082.42000000001</v>
      </c>
      <c r="AH13" s="36">
        <f t="shared" si="2"/>
        <v>0</v>
      </c>
      <c r="AI13" s="25">
        <f t="shared" si="3"/>
        <v>144082.42000000001</v>
      </c>
      <c r="AJ13" s="16">
        <f t="shared" si="4"/>
        <v>1302069.56</v>
      </c>
      <c r="AK13" s="18">
        <f t="shared" si="5"/>
        <v>1355155.33</v>
      </c>
      <c r="AL13" s="31">
        <f t="shared" si="6"/>
        <v>-53085.770000000019</v>
      </c>
    </row>
    <row r="14" spans="3:38" s="49" customFormat="1" x14ac:dyDescent="0.2">
      <c r="C14" s="90"/>
      <c r="D14" s="56"/>
      <c r="E14" s="286" t="s">
        <v>2335</v>
      </c>
      <c r="F14" s="260">
        <v>33265.89</v>
      </c>
      <c r="G14" s="260"/>
      <c r="H14" s="260">
        <v>8355</v>
      </c>
      <c r="I14" s="286">
        <v>1839769.02</v>
      </c>
      <c r="J14" s="286">
        <v>10</v>
      </c>
      <c r="K14" s="264">
        <v>0</v>
      </c>
      <c r="L14" s="264"/>
      <c r="M14" s="264"/>
      <c r="N14" s="264"/>
      <c r="O14" s="286"/>
      <c r="P14" s="286"/>
      <c r="Q14" s="286">
        <v>659540.23</v>
      </c>
      <c r="R14" s="286">
        <v>1223648</v>
      </c>
      <c r="S14" s="261"/>
      <c r="T14" s="261"/>
      <c r="U14" s="261"/>
      <c r="V14" s="261"/>
      <c r="W14" s="261"/>
      <c r="X14" s="261">
        <v>571302</v>
      </c>
      <c r="Y14" s="261">
        <v>977700.13</v>
      </c>
      <c r="Z14" s="262">
        <v>1451748</v>
      </c>
      <c r="AA14" s="262"/>
      <c r="AB14" s="262"/>
      <c r="AC14" s="262">
        <v>77349.13</v>
      </c>
      <c r="AD14" s="262">
        <v>37933.32</v>
      </c>
      <c r="AE14" s="262">
        <v>-19940</v>
      </c>
      <c r="AF14" s="262"/>
      <c r="AG14" s="99">
        <f t="shared" si="1"/>
        <v>41620.89</v>
      </c>
      <c r="AH14" s="36">
        <f t="shared" si="2"/>
        <v>0</v>
      </c>
      <c r="AI14" s="25">
        <f t="shared" si="3"/>
        <v>41620.89</v>
      </c>
      <c r="AJ14" s="16">
        <f t="shared" si="4"/>
        <v>1549002.13</v>
      </c>
      <c r="AK14" s="18">
        <f t="shared" si="5"/>
        <v>1547090.45</v>
      </c>
      <c r="AL14" s="31">
        <f t="shared" si="6"/>
        <v>1911.6799999999348</v>
      </c>
    </row>
    <row r="15" spans="3:38" x14ac:dyDescent="0.2">
      <c r="E15" s="286" t="s">
        <v>2336</v>
      </c>
      <c r="F15" s="260">
        <v>33971.25</v>
      </c>
      <c r="H15" s="260">
        <v>10100</v>
      </c>
      <c r="I15" s="286">
        <v>585086.21</v>
      </c>
      <c r="J15" s="286">
        <v>117139.14</v>
      </c>
      <c r="K15" s="264">
        <v>6040</v>
      </c>
      <c r="Q15" s="286">
        <v>-1027933.16</v>
      </c>
      <c r="R15" s="286">
        <v>1790913.12</v>
      </c>
      <c r="U15" s="261">
        <v>8000</v>
      </c>
      <c r="X15" s="261">
        <v>5197879.3</v>
      </c>
      <c r="Y15" s="261">
        <v>1253224.6200000001</v>
      </c>
      <c r="Z15" s="262">
        <v>5642399.2999999998</v>
      </c>
      <c r="AC15" s="262">
        <v>123364.62</v>
      </c>
      <c r="AD15" s="262">
        <v>63663.360000000001</v>
      </c>
      <c r="AG15" s="99">
        <f t="shared" si="1"/>
        <v>44071.25</v>
      </c>
      <c r="AH15" s="36">
        <f t="shared" si="2"/>
        <v>6040</v>
      </c>
      <c r="AI15" s="25">
        <f t="shared" si="3"/>
        <v>38031.25</v>
      </c>
      <c r="AJ15" s="16">
        <f t="shared" si="4"/>
        <v>6459103.9199999999</v>
      </c>
      <c r="AK15" s="18">
        <f t="shared" si="5"/>
        <v>5829427.2800000003</v>
      </c>
      <c r="AL15" s="31">
        <f t="shared" si="6"/>
        <v>629676.63999999966</v>
      </c>
    </row>
    <row r="16" spans="3:38" x14ac:dyDescent="0.2">
      <c r="E16" s="286" t="s">
        <v>2337</v>
      </c>
      <c r="F16" s="260">
        <v>12591.16</v>
      </c>
      <c r="H16" s="260">
        <v>2944</v>
      </c>
      <c r="I16" s="286">
        <v>146443.93</v>
      </c>
      <c r="J16" s="286">
        <v>6251.51</v>
      </c>
      <c r="Q16" s="286">
        <v>-1133891.8</v>
      </c>
      <c r="R16" s="286">
        <v>1325520</v>
      </c>
      <c r="U16" s="261">
        <v>8000</v>
      </c>
      <c r="W16" s="261">
        <v>29.04</v>
      </c>
      <c r="X16" s="261">
        <v>883571</v>
      </c>
      <c r="Y16" s="261">
        <v>115074.25</v>
      </c>
      <c r="Z16" s="262">
        <v>952141</v>
      </c>
      <c r="AC16" s="262">
        <v>46504.25</v>
      </c>
      <c r="AD16" s="262">
        <v>31426.639999999999</v>
      </c>
      <c r="AG16" s="99">
        <f t="shared" si="1"/>
        <v>15535.16</v>
      </c>
      <c r="AH16" s="36">
        <f t="shared" si="2"/>
        <v>0</v>
      </c>
      <c r="AI16" s="25">
        <f t="shared" si="3"/>
        <v>15535.16</v>
      </c>
      <c r="AJ16" s="16">
        <f t="shared" si="4"/>
        <v>1006674.29</v>
      </c>
      <c r="AK16" s="18">
        <f t="shared" si="5"/>
        <v>1030071.89</v>
      </c>
      <c r="AL16" s="31">
        <f t="shared" si="6"/>
        <v>-23397.599999999977</v>
      </c>
    </row>
    <row r="17" spans="1:38" x14ac:dyDescent="0.2">
      <c r="E17" s="286" t="s">
        <v>2338</v>
      </c>
      <c r="F17" s="260">
        <v>38490.79</v>
      </c>
      <c r="H17" s="260">
        <v>2975</v>
      </c>
      <c r="I17" s="286">
        <v>1831071.29</v>
      </c>
      <c r="J17" s="286">
        <v>7262.39</v>
      </c>
      <c r="Q17" s="286">
        <v>507687.67</v>
      </c>
      <c r="R17" s="286">
        <v>1385124.66</v>
      </c>
      <c r="X17" s="261">
        <v>1349072.5</v>
      </c>
      <c r="Y17" s="261">
        <v>154824.88</v>
      </c>
      <c r="Z17" s="262">
        <v>1425538.5</v>
      </c>
      <c r="AC17" s="262">
        <v>51228.44</v>
      </c>
      <c r="AD17" s="262">
        <v>40143.300000000003</v>
      </c>
      <c r="AG17" s="99">
        <f t="shared" si="1"/>
        <v>41465.79</v>
      </c>
      <c r="AH17" s="36">
        <f t="shared" si="2"/>
        <v>0</v>
      </c>
      <c r="AI17" s="25">
        <f t="shared" si="3"/>
        <v>41465.79</v>
      </c>
      <c r="AJ17" s="16">
        <f t="shared" si="4"/>
        <v>1503897.38</v>
      </c>
      <c r="AK17" s="18">
        <f t="shared" si="5"/>
        <v>1516910.24</v>
      </c>
      <c r="AL17" s="31">
        <f t="shared" si="6"/>
        <v>-13012.860000000102</v>
      </c>
    </row>
    <row r="18" spans="1:38" x14ac:dyDescent="0.2">
      <c r="E18" s="286" t="s">
        <v>2339</v>
      </c>
      <c r="F18" s="260">
        <v>12799.19</v>
      </c>
      <c r="H18" s="260">
        <v>30106</v>
      </c>
      <c r="I18" s="286">
        <v>937301.72</v>
      </c>
      <c r="J18" s="286">
        <v>28</v>
      </c>
      <c r="K18" s="264">
        <v>0</v>
      </c>
      <c r="Q18" s="286">
        <v>-192545.27</v>
      </c>
      <c r="R18" s="286">
        <v>1199644.94</v>
      </c>
      <c r="U18" s="261">
        <v>8000</v>
      </c>
      <c r="W18" s="261">
        <v>8.24</v>
      </c>
      <c r="X18" s="261">
        <v>748618</v>
      </c>
      <c r="Y18" s="261">
        <v>130587.69</v>
      </c>
      <c r="Z18" s="262">
        <v>832950.52</v>
      </c>
      <c r="AC18" s="262">
        <v>54728.17</v>
      </c>
      <c r="AD18" s="262">
        <v>26400</v>
      </c>
      <c r="AG18" s="99">
        <f t="shared" si="1"/>
        <v>42905.19</v>
      </c>
      <c r="AH18" s="36">
        <f t="shared" si="2"/>
        <v>0</v>
      </c>
      <c r="AI18" s="25">
        <f t="shared" si="3"/>
        <v>42905.19</v>
      </c>
      <c r="AJ18" s="16">
        <f t="shared" si="4"/>
        <v>887213.92999999993</v>
      </c>
      <c r="AK18" s="18">
        <f t="shared" si="5"/>
        <v>914078.69000000006</v>
      </c>
      <c r="AL18" s="31">
        <f t="shared" si="6"/>
        <v>-26864.760000000126</v>
      </c>
    </row>
    <row r="19" spans="1:38" x14ac:dyDescent="0.2">
      <c r="E19" s="286" t="s">
        <v>2340</v>
      </c>
      <c r="F19" s="260">
        <v>1053.45</v>
      </c>
      <c r="I19" s="286">
        <v>1343721.86</v>
      </c>
      <c r="J19" s="286">
        <v>1111</v>
      </c>
      <c r="Q19" s="286">
        <v>-243452.21</v>
      </c>
      <c r="R19" s="286">
        <v>1642759</v>
      </c>
      <c r="X19" s="261">
        <v>633629.5</v>
      </c>
      <c r="Y19" s="261">
        <v>231367.98</v>
      </c>
      <c r="Z19" s="262">
        <v>727395.5</v>
      </c>
      <c r="AC19" s="262">
        <v>13401.98</v>
      </c>
      <c r="AD19" s="262">
        <v>53420.480000000003</v>
      </c>
      <c r="AG19" s="99">
        <f t="shared" si="1"/>
        <v>1053.45</v>
      </c>
      <c r="AH19" s="36">
        <f t="shared" si="2"/>
        <v>0</v>
      </c>
      <c r="AI19" s="25">
        <f t="shared" si="3"/>
        <v>1053.45</v>
      </c>
      <c r="AJ19" s="16">
        <f t="shared" si="4"/>
        <v>864997.48</v>
      </c>
      <c r="AK19" s="18">
        <f t="shared" si="5"/>
        <v>794217.96</v>
      </c>
      <c r="AL19" s="31">
        <f t="shared" si="6"/>
        <v>70779.520000000019</v>
      </c>
    </row>
    <row r="20" spans="1:38" x14ac:dyDescent="0.2">
      <c r="E20" s="286" t="s">
        <v>2341</v>
      </c>
      <c r="F20" s="260">
        <v>635.36</v>
      </c>
      <c r="I20" s="286">
        <v>433833.35</v>
      </c>
      <c r="J20" s="286">
        <v>353419.99</v>
      </c>
      <c r="Q20" s="286">
        <v>-393711.3</v>
      </c>
      <c r="R20" s="286">
        <v>1230000</v>
      </c>
      <c r="X20" s="261">
        <v>886683</v>
      </c>
      <c r="Y20" s="261">
        <v>163731.32</v>
      </c>
      <c r="Z20" s="262">
        <v>926433</v>
      </c>
      <c r="AB20" s="262">
        <v>10840</v>
      </c>
      <c r="AC20" s="262">
        <v>42141.32</v>
      </c>
      <c r="AD20" s="262">
        <v>48400</v>
      </c>
      <c r="AG20" s="99">
        <f t="shared" si="1"/>
        <v>635.36</v>
      </c>
      <c r="AH20" s="36">
        <f t="shared" si="2"/>
        <v>0</v>
      </c>
      <c r="AI20" s="25">
        <f t="shared" si="3"/>
        <v>635.36</v>
      </c>
      <c r="AJ20" s="16">
        <f t="shared" si="4"/>
        <v>1050414.32</v>
      </c>
      <c r="AK20" s="18">
        <f t="shared" si="5"/>
        <v>1027814.32</v>
      </c>
      <c r="AL20" s="31">
        <f t="shared" si="6"/>
        <v>22600.000000000116</v>
      </c>
    </row>
    <row r="21" spans="1:38" x14ac:dyDescent="0.2">
      <c r="E21" s="286" t="s">
        <v>2342</v>
      </c>
      <c r="F21" s="260">
        <v>32036.880000000001</v>
      </c>
      <c r="H21" s="260">
        <v>45304</v>
      </c>
      <c r="J21" s="286">
        <v>4785.99</v>
      </c>
      <c r="Q21" s="286">
        <v>-990620.14</v>
      </c>
      <c r="R21" s="286">
        <v>1067330</v>
      </c>
      <c r="U21" s="261">
        <v>8000</v>
      </c>
      <c r="X21" s="261">
        <v>846339.3</v>
      </c>
      <c r="Y21" s="261">
        <v>441386.4</v>
      </c>
      <c r="Z21" s="262">
        <v>929154.3</v>
      </c>
      <c r="AB21" s="262">
        <v>6910</v>
      </c>
      <c r="AC21" s="262">
        <v>79109.929999999993</v>
      </c>
      <c r="AD21" s="262">
        <v>1934.46</v>
      </c>
      <c r="AG21" s="99">
        <f t="shared" si="1"/>
        <v>77340.88</v>
      </c>
      <c r="AH21" s="36">
        <f t="shared" si="2"/>
        <v>0</v>
      </c>
      <c r="AI21" s="25">
        <f t="shared" si="3"/>
        <v>77340.88</v>
      </c>
      <c r="AJ21" s="16">
        <f t="shared" si="4"/>
        <v>1295725.7000000002</v>
      </c>
      <c r="AK21" s="18">
        <f t="shared" si="5"/>
        <v>1017108.69</v>
      </c>
      <c r="AL21" s="31">
        <f t="shared" si="6"/>
        <v>278617.01000000024</v>
      </c>
    </row>
    <row r="22" spans="1:38" x14ac:dyDescent="0.2">
      <c r="A22" s="1" t="s">
        <v>462</v>
      </c>
      <c r="B22" s="1" t="s">
        <v>464</v>
      </c>
      <c r="C22" s="88">
        <v>4536</v>
      </c>
      <c r="D22" s="89" t="s">
        <v>1101</v>
      </c>
      <c r="E22" s="286" t="s">
        <v>1648</v>
      </c>
      <c r="F22" s="260">
        <v>536754.04</v>
      </c>
      <c r="G22" s="260">
        <v>82480.929999999993</v>
      </c>
      <c r="H22" s="260">
        <v>220474.19</v>
      </c>
      <c r="I22" s="286">
        <v>233832.35</v>
      </c>
      <c r="J22" s="286">
        <v>303822.74</v>
      </c>
      <c r="U22" s="261">
        <v>525500.63</v>
      </c>
      <c r="W22" s="261">
        <v>36.94</v>
      </c>
      <c r="X22" s="261">
        <v>758500</v>
      </c>
      <c r="Z22" s="262">
        <v>873055</v>
      </c>
      <c r="AC22" s="262">
        <v>352929.46</v>
      </c>
      <c r="AD22" s="262">
        <v>66362.67</v>
      </c>
      <c r="AG22" s="99">
        <f t="shared" si="1"/>
        <v>839709.15999999992</v>
      </c>
      <c r="AH22" s="36">
        <f t="shared" si="2"/>
        <v>0</v>
      </c>
      <c r="AI22" s="25">
        <f t="shared" si="3"/>
        <v>839709.15999999992</v>
      </c>
      <c r="AJ22" s="16">
        <f t="shared" si="4"/>
        <v>1284037.5699999998</v>
      </c>
      <c r="AK22" s="18">
        <f t="shared" si="5"/>
        <v>1292347.1299999999</v>
      </c>
      <c r="AL22" s="31">
        <f t="shared" si="6"/>
        <v>-8309.5600000000559</v>
      </c>
    </row>
    <row r="23" spans="1:38" x14ac:dyDescent="0.2">
      <c r="A23" s="1" t="s">
        <v>462</v>
      </c>
      <c r="B23" s="1" t="s">
        <v>464</v>
      </c>
      <c r="C23" s="88">
        <v>3980</v>
      </c>
      <c r="D23" s="89" t="s">
        <v>1102</v>
      </c>
      <c r="E23" s="286" t="s">
        <v>1649</v>
      </c>
      <c r="F23" s="260">
        <v>192548.75</v>
      </c>
      <c r="H23" s="260">
        <v>114964.51</v>
      </c>
      <c r="I23" s="286">
        <v>181367.2</v>
      </c>
      <c r="J23" s="286">
        <v>159470.88</v>
      </c>
      <c r="R23" s="286">
        <v>2340148.79</v>
      </c>
      <c r="U23" s="261">
        <v>569605.49</v>
      </c>
      <c r="V23" s="261">
        <v>35000</v>
      </c>
      <c r="X23" s="261">
        <v>515720</v>
      </c>
      <c r="Z23" s="262">
        <v>698020</v>
      </c>
      <c r="AC23" s="262">
        <v>240524.61</v>
      </c>
      <c r="AD23" s="262">
        <v>39541.279999999999</v>
      </c>
      <c r="AG23" s="99">
        <f t="shared" si="1"/>
        <v>307513.26</v>
      </c>
      <c r="AH23" s="36">
        <f t="shared" si="2"/>
        <v>0</v>
      </c>
      <c r="AI23" s="25">
        <f t="shared" si="3"/>
        <v>307513.26</v>
      </c>
      <c r="AJ23" s="16">
        <f t="shared" si="4"/>
        <v>1120325.49</v>
      </c>
      <c r="AK23" s="18">
        <f t="shared" si="5"/>
        <v>978085.89</v>
      </c>
      <c r="AL23" s="31">
        <f t="shared" si="6"/>
        <v>142239.59999999998</v>
      </c>
    </row>
    <row r="24" spans="1:38" x14ac:dyDescent="0.2">
      <c r="A24" s="1" t="s">
        <v>462</v>
      </c>
      <c r="B24" s="1" t="s">
        <v>464</v>
      </c>
      <c r="C24" s="88">
        <v>9027</v>
      </c>
      <c r="D24" s="89" t="s">
        <v>1103</v>
      </c>
      <c r="E24" s="286" t="s">
        <v>1650</v>
      </c>
      <c r="F24" s="260">
        <v>633594.81000000006</v>
      </c>
      <c r="G24" s="260">
        <v>87591.66</v>
      </c>
      <c r="H24" s="260">
        <v>232678.92</v>
      </c>
      <c r="I24" s="286">
        <v>202111.09</v>
      </c>
      <c r="J24" s="286">
        <v>130250.2</v>
      </c>
      <c r="R24" s="286">
        <v>2461151.44</v>
      </c>
      <c r="U24" s="261">
        <v>990141.08</v>
      </c>
      <c r="V24" s="261">
        <v>150100</v>
      </c>
      <c r="W24" s="261">
        <v>73.349999999999994</v>
      </c>
      <c r="X24" s="261">
        <v>1054000</v>
      </c>
      <c r="Z24" s="262">
        <v>1281554</v>
      </c>
      <c r="AC24" s="262">
        <v>525144.57999999996</v>
      </c>
      <c r="AD24" s="262">
        <v>33741.440000000002</v>
      </c>
      <c r="AG24" s="99">
        <f t="shared" si="1"/>
        <v>953865.39000000013</v>
      </c>
      <c r="AH24" s="36">
        <f t="shared" si="2"/>
        <v>0</v>
      </c>
      <c r="AI24" s="25">
        <f t="shared" si="3"/>
        <v>953865.39000000013</v>
      </c>
      <c r="AJ24" s="16">
        <f t="shared" si="4"/>
        <v>2194314.4300000002</v>
      </c>
      <c r="AK24" s="18">
        <f t="shared" si="5"/>
        <v>1840440.02</v>
      </c>
      <c r="AL24" s="31">
        <f t="shared" si="6"/>
        <v>353874.41000000015</v>
      </c>
    </row>
    <row r="25" spans="1:38" x14ac:dyDescent="0.2">
      <c r="A25" s="1" t="s">
        <v>462</v>
      </c>
      <c r="B25" s="1" t="s">
        <v>464</v>
      </c>
      <c r="C25" s="88">
        <v>4180</v>
      </c>
      <c r="D25" s="89" t="s">
        <v>1104</v>
      </c>
      <c r="E25" s="286" t="s">
        <v>1651</v>
      </c>
      <c r="F25" s="260">
        <v>313292.71999999997</v>
      </c>
      <c r="G25" s="260">
        <v>12666.46</v>
      </c>
      <c r="H25" s="260">
        <v>119750.99</v>
      </c>
      <c r="I25" s="286">
        <v>272160.65999999997</v>
      </c>
      <c r="J25" s="286">
        <v>118842.67</v>
      </c>
      <c r="R25" s="286">
        <v>1609968.11</v>
      </c>
      <c r="U25" s="261">
        <v>493062.81</v>
      </c>
      <c r="V25" s="261">
        <v>47500</v>
      </c>
      <c r="W25" s="261">
        <v>110.56</v>
      </c>
      <c r="X25" s="261">
        <v>619600</v>
      </c>
      <c r="Z25" s="262">
        <v>716527</v>
      </c>
      <c r="AC25" s="262">
        <v>241522.65</v>
      </c>
      <c r="AD25" s="262">
        <v>61695.7</v>
      </c>
      <c r="AG25" s="99">
        <f t="shared" si="1"/>
        <v>445710.17</v>
      </c>
      <c r="AH25" s="36">
        <f t="shared" si="2"/>
        <v>0</v>
      </c>
      <c r="AI25" s="25">
        <f t="shared" si="3"/>
        <v>445710.17</v>
      </c>
      <c r="AJ25" s="16">
        <f t="shared" si="4"/>
        <v>1160273.3700000001</v>
      </c>
      <c r="AK25" s="18">
        <f t="shared" si="5"/>
        <v>1019745.35</v>
      </c>
      <c r="AL25" s="31">
        <f t="shared" si="6"/>
        <v>140528.02000000014</v>
      </c>
    </row>
    <row r="26" spans="1:38" x14ac:dyDescent="0.2">
      <c r="A26" s="1" t="s">
        <v>462</v>
      </c>
      <c r="B26" s="1" t="s">
        <v>464</v>
      </c>
      <c r="C26" s="88">
        <v>2100</v>
      </c>
      <c r="D26" s="89" t="s">
        <v>1105</v>
      </c>
      <c r="E26" s="286" t="s">
        <v>1652</v>
      </c>
      <c r="F26" s="260">
        <v>181596.19</v>
      </c>
      <c r="G26" s="260">
        <v>917</v>
      </c>
      <c r="H26" s="260">
        <v>131515</v>
      </c>
      <c r="I26" s="286">
        <v>226463</v>
      </c>
      <c r="J26" s="286">
        <v>85075.82</v>
      </c>
      <c r="R26" s="286">
        <v>1693812.25</v>
      </c>
      <c r="U26" s="261">
        <v>302832.74</v>
      </c>
      <c r="W26" s="261">
        <v>10.52</v>
      </c>
      <c r="X26" s="261">
        <v>452150</v>
      </c>
      <c r="Z26" s="262">
        <v>537057</v>
      </c>
      <c r="AC26" s="262">
        <v>119532.94</v>
      </c>
      <c r="AD26" s="262">
        <v>27600.74</v>
      </c>
      <c r="AG26" s="99">
        <f t="shared" si="1"/>
        <v>314028.19</v>
      </c>
      <c r="AH26" s="36">
        <f t="shared" si="2"/>
        <v>0</v>
      </c>
      <c r="AI26" s="25">
        <f t="shared" si="3"/>
        <v>314028.19</v>
      </c>
      <c r="AJ26" s="16">
        <f t="shared" si="4"/>
        <v>754993.26</v>
      </c>
      <c r="AK26" s="18">
        <f t="shared" si="5"/>
        <v>684190.67999999993</v>
      </c>
      <c r="AL26" s="31">
        <f t="shared" si="6"/>
        <v>70802.580000000075</v>
      </c>
    </row>
    <row r="27" spans="1:38" x14ac:dyDescent="0.2">
      <c r="A27" s="1" t="s">
        <v>462</v>
      </c>
      <c r="B27" s="1" t="s">
        <v>464</v>
      </c>
      <c r="C27" s="88">
        <v>4887</v>
      </c>
      <c r="D27" s="89" t="s">
        <v>1106</v>
      </c>
      <c r="E27" s="286" t="s">
        <v>1653</v>
      </c>
      <c r="F27" s="260">
        <v>581362.79</v>
      </c>
      <c r="G27" s="260">
        <v>93970.54</v>
      </c>
      <c r="H27" s="260">
        <v>104974.41</v>
      </c>
      <c r="I27" s="286">
        <v>256605.52</v>
      </c>
      <c r="J27" s="286">
        <v>202491.61</v>
      </c>
      <c r="Q27" s="286">
        <v>300</v>
      </c>
      <c r="R27" s="286">
        <v>1247745.83</v>
      </c>
      <c r="U27" s="261">
        <v>803508.08</v>
      </c>
      <c r="W27" s="261">
        <v>1968.12</v>
      </c>
      <c r="X27" s="261">
        <v>622150</v>
      </c>
      <c r="Z27" s="262">
        <v>794925</v>
      </c>
      <c r="AC27" s="262">
        <v>505667.31</v>
      </c>
      <c r="AD27" s="262">
        <v>56301.75</v>
      </c>
      <c r="AG27" s="99">
        <f t="shared" si="1"/>
        <v>780307.74000000011</v>
      </c>
      <c r="AH27" s="36">
        <f t="shared" si="2"/>
        <v>0</v>
      </c>
      <c r="AI27" s="25">
        <f t="shared" si="3"/>
        <v>780307.74000000011</v>
      </c>
      <c r="AJ27" s="16">
        <f t="shared" si="4"/>
        <v>1427626.2</v>
      </c>
      <c r="AK27" s="18">
        <f t="shared" si="5"/>
        <v>1356894.06</v>
      </c>
      <c r="AL27" s="31">
        <f t="shared" si="6"/>
        <v>70732.139999999898</v>
      </c>
    </row>
    <row r="28" spans="1:38" x14ac:dyDescent="0.2">
      <c r="A28" s="1" t="s">
        <v>462</v>
      </c>
      <c r="B28" s="1" t="s">
        <v>464</v>
      </c>
      <c r="C28" s="88">
        <v>5102</v>
      </c>
      <c r="D28" s="89" t="s">
        <v>1107</v>
      </c>
      <c r="E28" s="286" t="s">
        <v>1654</v>
      </c>
      <c r="F28" s="260">
        <v>587828.31999999995</v>
      </c>
      <c r="G28" s="260">
        <v>2150.65</v>
      </c>
      <c r="H28" s="260">
        <v>141592.44</v>
      </c>
      <c r="I28" s="286">
        <v>318332.61</v>
      </c>
      <c r="J28" s="286">
        <v>169985.29</v>
      </c>
      <c r="R28" s="286">
        <v>1804121.26</v>
      </c>
      <c r="U28" s="261">
        <v>456755.23</v>
      </c>
      <c r="X28" s="261">
        <v>300580</v>
      </c>
      <c r="Z28" s="262">
        <v>458999</v>
      </c>
      <c r="AC28" s="262">
        <v>302115.90000000002</v>
      </c>
      <c r="AD28" s="262">
        <v>70428.27</v>
      </c>
      <c r="AG28" s="99">
        <f t="shared" si="1"/>
        <v>731571.40999999992</v>
      </c>
      <c r="AH28" s="36">
        <f t="shared" si="2"/>
        <v>0</v>
      </c>
      <c r="AI28" s="25">
        <f t="shared" si="3"/>
        <v>731571.40999999992</v>
      </c>
      <c r="AJ28" s="16">
        <f t="shared" si="4"/>
        <v>757335.23</v>
      </c>
      <c r="AK28" s="18">
        <f t="shared" si="5"/>
        <v>831543.17</v>
      </c>
      <c r="AL28" s="31">
        <f t="shared" si="6"/>
        <v>-74207.940000000061</v>
      </c>
    </row>
    <row r="29" spans="1:38" x14ac:dyDescent="0.2">
      <c r="A29" s="1" t="s">
        <v>462</v>
      </c>
      <c r="B29" s="1" t="s">
        <v>464</v>
      </c>
      <c r="C29" s="88">
        <v>11813</v>
      </c>
      <c r="D29" s="89" t="s">
        <v>1108</v>
      </c>
      <c r="E29" s="286" t="s">
        <v>1655</v>
      </c>
      <c r="F29" s="260">
        <v>601223.62</v>
      </c>
      <c r="G29" s="260">
        <v>4025.8</v>
      </c>
      <c r="H29" s="260">
        <v>132737.87</v>
      </c>
      <c r="I29" s="286">
        <v>352852.38</v>
      </c>
      <c r="J29" s="286">
        <v>211447.12</v>
      </c>
      <c r="N29" s="264">
        <v>220.82</v>
      </c>
      <c r="Q29" s="286">
        <v>539.76</v>
      </c>
      <c r="R29" s="286">
        <v>1414760.08</v>
      </c>
      <c r="U29" s="261">
        <v>865888.21</v>
      </c>
      <c r="V29" s="261">
        <v>28793.1</v>
      </c>
      <c r="W29" s="261">
        <v>110.88</v>
      </c>
      <c r="X29" s="261">
        <v>635160</v>
      </c>
      <c r="Z29" s="262">
        <v>820933</v>
      </c>
      <c r="AC29" s="262">
        <v>542972.49</v>
      </c>
      <c r="AD29" s="262">
        <v>88476.04</v>
      </c>
      <c r="AG29" s="99">
        <f t="shared" si="1"/>
        <v>737987.29</v>
      </c>
      <c r="AH29" s="36">
        <f t="shared" si="2"/>
        <v>220.82</v>
      </c>
      <c r="AI29" s="25">
        <f t="shared" si="3"/>
        <v>737766.47000000009</v>
      </c>
      <c r="AJ29" s="16">
        <f t="shared" si="4"/>
        <v>1529952.19</v>
      </c>
      <c r="AK29" s="18">
        <f t="shared" si="5"/>
        <v>1452381.53</v>
      </c>
      <c r="AL29" s="31">
        <f t="shared" si="6"/>
        <v>77570.659999999916</v>
      </c>
    </row>
    <row r="30" spans="1:38" x14ac:dyDescent="0.2">
      <c r="A30" s="1" t="s">
        <v>462</v>
      </c>
      <c r="B30" s="1" t="s">
        <v>464</v>
      </c>
      <c r="C30" s="88">
        <v>7972</v>
      </c>
      <c r="D30" s="89" t="s">
        <v>1109</v>
      </c>
      <c r="E30" s="286" t="s">
        <v>1656</v>
      </c>
      <c r="F30" s="260">
        <v>724803.69</v>
      </c>
      <c r="G30" s="260">
        <v>34405</v>
      </c>
      <c r="H30" s="260">
        <v>547706.91</v>
      </c>
      <c r="I30" s="286">
        <v>180755.46</v>
      </c>
      <c r="J30" s="286">
        <v>167724.48000000001</v>
      </c>
      <c r="R30" s="286">
        <v>1595887.05</v>
      </c>
      <c r="U30" s="261">
        <v>1319924.72</v>
      </c>
      <c r="V30" s="261">
        <v>29628.42</v>
      </c>
      <c r="W30" s="261">
        <v>14.39</v>
      </c>
      <c r="X30" s="261">
        <v>758640</v>
      </c>
      <c r="Z30" s="262">
        <v>1019960</v>
      </c>
      <c r="AC30" s="262">
        <v>951076.38</v>
      </c>
      <c r="AD30" s="262">
        <v>39796.550000000003</v>
      </c>
      <c r="AG30" s="99">
        <f t="shared" si="1"/>
        <v>1306915.6000000001</v>
      </c>
      <c r="AH30" s="36">
        <f t="shared" si="2"/>
        <v>0</v>
      </c>
      <c r="AI30" s="25">
        <f t="shared" si="3"/>
        <v>1306915.6000000001</v>
      </c>
      <c r="AJ30" s="16">
        <f t="shared" si="4"/>
        <v>2108207.5299999998</v>
      </c>
      <c r="AK30" s="18">
        <f t="shared" si="5"/>
        <v>2010832.93</v>
      </c>
      <c r="AL30" s="31">
        <f t="shared" si="6"/>
        <v>97374.59999999986</v>
      </c>
    </row>
    <row r="31" spans="1:38" x14ac:dyDescent="0.2">
      <c r="A31" s="1" t="s">
        <v>462</v>
      </c>
      <c r="B31" s="1" t="s">
        <v>464</v>
      </c>
      <c r="C31" s="88">
        <v>3577</v>
      </c>
      <c r="D31" s="89" t="s">
        <v>1110</v>
      </c>
      <c r="E31" s="286" t="s">
        <v>1657</v>
      </c>
      <c r="F31" s="260">
        <v>507962.03</v>
      </c>
      <c r="H31" s="260">
        <v>274628.89</v>
      </c>
      <c r="I31" s="286">
        <v>108184.57</v>
      </c>
      <c r="J31" s="286">
        <v>168756.42</v>
      </c>
      <c r="N31" s="264">
        <v>7.2</v>
      </c>
      <c r="R31" s="286">
        <v>1789492.25</v>
      </c>
      <c r="U31" s="261">
        <v>539467.81999999995</v>
      </c>
      <c r="V31" s="261">
        <v>17482.21</v>
      </c>
      <c r="X31" s="261">
        <v>317960</v>
      </c>
      <c r="Z31" s="262">
        <v>439350</v>
      </c>
      <c r="AC31" s="262">
        <v>388727.16</v>
      </c>
      <c r="AD31" s="262">
        <v>38217.360000000001</v>
      </c>
      <c r="AG31" s="99">
        <f t="shared" si="1"/>
        <v>782590.92</v>
      </c>
      <c r="AH31" s="36">
        <f t="shared" si="2"/>
        <v>7.2</v>
      </c>
      <c r="AI31" s="25">
        <f t="shared" si="3"/>
        <v>782583.72000000009</v>
      </c>
      <c r="AJ31" s="16">
        <f t="shared" si="4"/>
        <v>874910.02999999991</v>
      </c>
      <c r="AK31" s="18">
        <f t="shared" si="5"/>
        <v>866294.5199999999</v>
      </c>
      <c r="AL31" s="31">
        <f t="shared" si="6"/>
        <v>8615.5100000000093</v>
      </c>
    </row>
    <row r="32" spans="1:38" x14ac:dyDescent="0.2">
      <c r="A32" s="1" t="s">
        <v>462</v>
      </c>
      <c r="B32" s="1" t="s">
        <v>464</v>
      </c>
      <c r="C32" s="88">
        <v>3159</v>
      </c>
      <c r="D32" s="89" t="s">
        <v>1111</v>
      </c>
      <c r="E32" s="286" t="s">
        <v>1658</v>
      </c>
      <c r="F32" s="260">
        <v>639800.62</v>
      </c>
      <c r="G32" s="260">
        <v>3760</v>
      </c>
      <c r="H32" s="260">
        <v>90726.02</v>
      </c>
      <c r="I32" s="286">
        <v>204874.14</v>
      </c>
      <c r="J32" s="286">
        <v>396993.37</v>
      </c>
      <c r="R32" s="286">
        <v>3102228.3</v>
      </c>
      <c r="U32" s="261">
        <v>668670.42000000004</v>
      </c>
      <c r="V32" s="261">
        <v>57238.81</v>
      </c>
      <c r="W32" s="261">
        <v>195.87</v>
      </c>
      <c r="X32" s="261">
        <v>669120</v>
      </c>
      <c r="Z32" s="262">
        <v>786319</v>
      </c>
      <c r="AC32" s="262">
        <v>290813.74</v>
      </c>
      <c r="AD32" s="262">
        <v>125577.84</v>
      </c>
      <c r="AG32" s="99">
        <f t="shared" si="1"/>
        <v>734286.64</v>
      </c>
      <c r="AH32" s="36">
        <f t="shared" si="2"/>
        <v>0</v>
      </c>
      <c r="AI32" s="25">
        <f t="shared" si="3"/>
        <v>734286.64</v>
      </c>
      <c r="AJ32" s="16">
        <f t="shared" si="4"/>
        <v>1395225.1</v>
      </c>
      <c r="AK32" s="18">
        <f t="shared" si="5"/>
        <v>1202710.58</v>
      </c>
      <c r="AL32" s="31">
        <f t="shared" si="6"/>
        <v>192514.52000000002</v>
      </c>
    </row>
    <row r="33" spans="1:38" x14ac:dyDescent="0.2">
      <c r="A33" s="1" t="s">
        <v>462</v>
      </c>
      <c r="B33" s="1" t="s">
        <v>464</v>
      </c>
      <c r="C33" s="88">
        <v>3764</v>
      </c>
      <c r="D33" s="89" t="s">
        <v>1112</v>
      </c>
      <c r="E33" s="286" t="s">
        <v>1659</v>
      </c>
      <c r="F33" s="260">
        <v>919368.97</v>
      </c>
      <c r="G33" s="260">
        <v>66614.62</v>
      </c>
      <c r="H33" s="260">
        <v>116061.2</v>
      </c>
      <c r="I33" s="286">
        <v>286885.09000000003</v>
      </c>
      <c r="J33" s="286">
        <v>160095.10999999999</v>
      </c>
      <c r="N33" s="264">
        <v>106.91</v>
      </c>
      <c r="R33" s="286">
        <v>1484748</v>
      </c>
      <c r="U33" s="261">
        <v>872378.03</v>
      </c>
      <c r="V33" s="261">
        <v>157744.32999999999</v>
      </c>
      <c r="W33" s="261">
        <v>1593.62</v>
      </c>
      <c r="X33" s="261">
        <v>323400</v>
      </c>
      <c r="Z33" s="262">
        <v>456784</v>
      </c>
      <c r="AC33" s="262">
        <v>304556.06</v>
      </c>
      <c r="AD33" s="262">
        <v>74850.880000000005</v>
      </c>
      <c r="AG33" s="99">
        <f t="shared" si="1"/>
        <v>1102044.79</v>
      </c>
      <c r="AH33" s="36">
        <f t="shared" si="2"/>
        <v>106.91</v>
      </c>
      <c r="AI33" s="25">
        <f t="shared" si="3"/>
        <v>1101937.8800000001</v>
      </c>
      <c r="AJ33" s="16">
        <f t="shared" si="4"/>
        <v>1355115.98</v>
      </c>
      <c r="AK33" s="18">
        <f t="shared" si="5"/>
        <v>836190.94000000006</v>
      </c>
      <c r="AL33" s="31">
        <f t="shared" si="6"/>
        <v>518925.03999999992</v>
      </c>
    </row>
    <row r="34" spans="1:38" x14ac:dyDescent="0.2">
      <c r="A34" s="1" t="s">
        <v>462</v>
      </c>
      <c r="B34" s="1" t="s">
        <v>464</v>
      </c>
      <c r="C34" s="88">
        <v>3691</v>
      </c>
      <c r="D34" s="89" t="s">
        <v>1113</v>
      </c>
      <c r="E34" s="286" t="s">
        <v>1660</v>
      </c>
      <c r="F34" s="260">
        <v>798425.47</v>
      </c>
      <c r="G34" s="260">
        <v>13141.49</v>
      </c>
      <c r="H34" s="260">
        <v>130219.34</v>
      </c>
      <c r="I34" s="286">
        <v>90496.92</v>
      </c>
      <c r="J34" s="286">
        <v>195157.35</v>
      </c>
      <c r="R34" s="286">
        <v>1924840.79</v>
      </c>
      <c r="U34" s="261">
        <v>724302.39</v>
      </c>
      <c r="W34" s="261">
        <v>260.56</v>
      </c>
      <c r="X34" s="261">
        <v>396560</v>
      </c>
      <c r="Z34" s="262">
        <v>507981</v>
      </c>
      <c r="AC34" s="262">
        <v>357627.59</v>
      </c>
      <c r="AD34" s="262">
        <v>63701.68</v>
      </c>
      <c r="AG34" s="99">
        <f t="shared" si="1"/>
        <v>941786.29999999993</v>
      </c>
      <c r="AH34" s="36">
        <f t="shared" si="2"/>
        <v>0</v>
      </c>
      <c r="AI34" s="25">
        <f t="shared" si="3"/>
        <v>941786.29999999993</v>
      </c>
      <c r="AJ34" s="16">
        <f t="shared" si="4"/>
        <v>1121122.9500000002</v>
      </c>
      <c r="AK34" s="18">
        <f t="shared" si="5"/>
        <v>929310.27000000014</v>
      </c>
      <c r="AL34" s="31">
        <f t="shared" si="6"/>
        <v>191812.68000000005</v>
      </c>
    </row>
    <row r="35" spans="1:38" x14ac:dyDescent="0.2">
      <c r="A35" s="1" t="s">
        <v>462</v>
      </c>
      <c r="B35" s="1" t="s">
        <v>464</v>
      </c>
      <c r="C35" s="88">
        <v>7031</v>
      </c>
      <c r="D35" s="89" t="s">
        <v>1114</v>
      </c>
      <c r="E35" s="286" t="s">
        <v>1661</v>
      </c>
      <c r="F35" s="260">
        <v>1259463.3</v>
      </c>
      <c r="G35" s="260">
        <v>115053.6</v>
      </c>
      <c r="H35" s="260">
        <v>207793.06</v>
      </c>
      <c r="I35" s="286">
        <v>216312.6</v>
      </c>
      <c r="J35" s="286">
        <v>120268.31</v>
      </c>
      <c r="R35" s="286">
        <v>1101601.1100000001</v>
      </c>
      <c r="U35" s="261">
        <v>930535.4</v>
      </c>
      <c r="V35" s="261">
        <v>21786.45</v>
      </c>
      <c r="W35" s="261">
        <v>640.61</v>
      </c>
      <c r="X35" s="261">
        <v>682200</v>
      </c>
      <c r="Z35" s="262">
        <v>874050</v>
      </c>
      <c r="AC35" s="262">
        <v>385653.57</v>
      </c>
      <c r="AD35" s="262">
        <v>34499.199999999997</v>
      </c>
      <c r="AG35" s="99">
        <f t="shared" si="1"/>
        <v>1582309.9600000002</v>
      </c>
      <c r="AH35" s="36">
        <f t="shared" si="2"/>
        <v>0</v>
      </c>
      <c r="AI35" s="25">
        <f t="shared" si="3"/>
        <v>1582309.9600000002</v>
      </c>
      <c r="AJ35" s="16">
        <f t="shared" si="4"/>
        <v>1635162.46</v>
      </c>
      <c r="AK35" s="18">
        <f t="shared" si="5"/>
        <v>1294202.77</v>
      </c>
      <c r="AL35" s="31">
        <f t="shared" si="6"/>
        <v>340959.68999999994</v>
      </c>
    </row>
    <row r="36" spans="1:38" x14ac:dyDescent="0.2">
      <c r="A36" s="1" t="s">
        <v>462</v>
      </c>
      <c r="B36" s="1" t="s">
        <v>464</v>
      </c>
      <c r="C36" s="88">
        <v>3391</v>
      </c>
      <c r="D36" s="89" t="s">
        <v>1115</v>
      </c>
      <c r="E36" s="286" t="s">
        <v>1662</v>
      </c>
      <c r="F36" s="260">
        <v>390962.38</v>
      </c>
      <c r="G36" s="260">
        <v>9273.4699999999993</v>
      </c>
      <c r="H36" s="260">
        <v>142976.31</v>
      </c>
      <c r="I36" s="286">
        <v>1388507.44</v>
      </c>
      <c r="J36" s="286">
        <v>106214.71</v>
      </c>
      <c r="N36" s="264">
        <v>0</v>
      </c>
      <c r="R36" s="286">
        <v>528949.56000000006</v>
      </c>
      <c r="U36" s="261">
        <v>607472.71</v>
      </c>
      <c r="V36" s="261">
        <v>74644.27</v>
      </c>
      <c r="X36" s="261">
        <v>392680</v>
      </c>
      <c r="Z36" s="262">
        <v>533747</v>
      </c>
      <c r="AC36" s="262">
        <v>368632.86</v>
      </c>
      <c r="AD36" s="262">
        <v>64794.879999999997</v>
      </c>
      <c r="AG36" s="99">
        <f t="shared" si="1"/>
        <v>543212.15999999992</v>
      </c>
      <c r="AH36" s="36">
        <f t="shared" si="2"/>
        <v>0</v>
      </c>
      <c r="AI36" s="25">
        <f t="shared" si="3"/>
        <v>543212.15999999992</v>
      </c>
      <c r="AJ36" s="16">
        <f t="shared" si="4"/>
        <v>1074796.98</v>
      </c>
      <c r="AK36" s="18">
        <f t="shared" si="5"/>
        <v>967174.74</v>
      </c>
      <c r="AL36" s="31">
        <f t="shared" si="6"/>
        <v>107622.23999999999</v>
      </c>
    </row>
    <row r="37" spans="1:38" x14ac:dyDescent="0.2">
      <c r="A37" s="1" t="s">
        <v>462</v>
      </c>
      <c r="B37" s="1" t="s">
        <v>464</v>
      </c>
      <c r="C37" s="88">
        <v>4244</v>
      </c>
      <c r="D37" s="89" t="s">
        <v>1116</v>
      </c>
      <c r="E37" s="286" t="s">
        <v>1663</v>
      </c>
      <c r="F37" s="260">
        <v>556996.87</v>
      </c>
      <c r="G37" s="260">
        <v>11830</v>
      </c>
      <c r="H37" s="260">
        <v>124351.26</v>
      </c>
      <c r="I37" s="286">
        <v>418658.99</v>
      </c>
      <c r="J37" s="286">
        <v>49622.080000000002</v>
      </c>
      <c r="N37" s="264">
        <v>0</v>
      </c>
      <c r="Q37" s="286">
        <v>99448.88</v>
      </c>
      <c r="R37" s="286">
        <v>1603684.39</v>
      </c>
      <c r="U37" s="261">
        <v>643131.47</v>
      </c>
      <c r="V37" s="261">
        <v>37200</v>
      </c>
      <c r="W37" s="261">
        <v>158.82</v>
      </c>
      <c r="X37" s="261">
        <v>701960</v>
      </c>
      <c r="Z37" s="262">
        <v>824503</v>
      </c>
      <c r="AC37" s="262">
        <v>236821.55</v>
      </c>
      <c r="AD37" s="262">
        <v>27648.12</v>
      </c>
      <c r="AG37" s="99">
        <f t="shared" si="1"/>
        <v>693178.13</v>
      </c>
      <c r="AH37" s="36">
        <f t="shared" si="2"/>
        <v>0</v>
      </c>
      <c r="AI37" s="25">
        <f t="shared" si="3"/>
        <v>693178.13</v>
      </c>
      <c r="AJ37" s="16">
        <f t="shared" si="4"/>
        <v>1382450.29</v>
      </c>
      <c r="AK37" s="18">
        <f t="shared" si="5"/>
        <v>1088972.6700000002</v>
      </c>
      <c r="AL37" s="31">
        <f t="shared" si="6"/>
        <v>293477.61999999988</v>
      </c>
    </row>
    <row r="38" spans="1:38" x14ac:dyDescent="0.2">
      <c r="A38" s="1" t="s">
        <v>462</v>
      </c>
      <c r="B38" s="1" t="s">
        <v>464</v>
      </c>
      <c r="C38" s="88">
        <v>1926</v>
      </c>
      <c r="D38" s="89" t="s">
        <v>1117</v>
      </c>
      <c r="E38" s="286" t="s">
        <v>1664</v>
      </c>
      <c r="F38" s="260">
        <v>555752.51</v>
      </c>
      <c r="G38" s="260">
        <v>17127.64</v>
      </c>
      <c r="H38" s="260">
        <v>64728.76</v>
      </c>
      <c r="I38" s="286">
        <v>114513.04</v>
      </c>
      <c r="J38" s="286">
        <v>73623.649999999994</v>
      </c>
      <c r="R38" s="286">
        <v>1498620.76</v>
      </c>
      <c r="U38" s="261">
        <v>584925.43000000005</v>
      </c>
      <c r="V38" s="261">
        <v>39481.870000000003</v>
      </c>
      <c r="W38" s="261">
        <v>65.5</v>
      </c>
      <c r="X38" s="261">
        <v>328360</v>
      </c>
      <c r="Z38" s="262">
        <v>407453</v>
      </c>
      <c r="AC38" s="262">
        <v>149430.67000000001</v>
      </c>
      <c r="AD38" s="262">
        <v>45292.959999999999</v>
      </c>
      <c r="AG38" s="99">
        <f t="shared" si="1"/>
        <v>637608.91</v>
      </c>
      <c r="AH38" s="36">
        <f t="shared" si="2"/>
        <v>0</v>
      </c>
      <c r="AI38" s="25">
        <f t="shared" si="3"/>
        <v>637608.91</v>
      </c>
      <c r="AJ38" s="16">
        <f t="shared" si="4"/>
        <v>952832.8</v>
      </c>
      <c r="AK38" s="18">
        <f t="shared" si="5"/>
        <v>602176.63</v>
      </c>
      <c r="AL38" s="31">
        <f t="shared" si="6"/>
        <v>350656.17000000004</v>
      </c>
    </row>
    <row r="39" spans="1:38" x14ac:dyDescent="0.2">
      <c r="A39" s="1" t="s">
        <v>462</v>
      </c>
      <c r="B39" s="1" t="s">
        <v>464</v>
      </c>
      <c r="C39" s="88">
        <v>5306</v>
      </c>
      <c r="D39" s="89" t="s">
        <v>1118</v>
      </c>
      <c r="E39" s="286" t="s">
        <v>1665</v>
      </c>
      <c r="F39" s="260">
        <v>265770.96000000002</v>
      </c>
      <c r="G39" s="260">
        <v>28611.58</v>
      </c>
      <c r="H39" s="260">
        <v>41951.33</v>
      </c>
      <c r="I39" s="286">
        <v>1280705.6100000001</v>
      </c>
      <c r="J39" s="286">
        <v>182059.2</v>
      </c>
      <c r="R39" s="286">
        <v>2339595.1</v>
      </c>
      <c r="U39" s="261">
        <v>730531.27</v>
      </c>
      <c r="V39" s="261">
        <v>24222.81</v>
      </c>
      <c r="W39" s="261">
        <v>146.53</v>
      </c>
      <c r="X39" s="261">
        <v>425220</v>
      </c>
      <c r="Z39" s="262">
        <v>652890</v>
      </c>
      <c r="AC39" s="262">
        <v>259796.42</v>
      </c>
      <c r="AD39" s="262">
        <v>111564.56</v>
      </c>
      <c r="AG39" s="99">
        <f t="shared" si="1"/>
        <v>336333.87000000005</v>
      </c>
      <c r="AH39" s="36">
        <f t="shared" si="2"/>
        <v>0</v>
      </c>
      <c r="AI39" s="25">
        <f t="shared" si="3"/>
        <v>336333.87000000005</v>
      </c>
      <c r="AJ39" s="16">
        <f t="shared" si="4"/>
        <v>1180120.6100000001</v>
      </c>
      <c r="AK39" s="18">
        <f t="shared" si="5"/>
        <v>1024250.98</v>
      </c>
      <c r="AL39" s="31">
        <f t="shared" si="6"/>
        <v>155869.63000000012</v>
      </c>
    </row>
    <row r="40" spans="1:38" x14ac:dyDescent="0.2">
      <c r="A40" s="1" t="s">
        <v>462</v>
      </c>
      <c r="B40" s="1" t="s">
        <v>464</v>
      </c>
      <c r="C40" s="88">
        <v>2556</v>
      </c>
      <c r="D40" s="89" t="s">
        <v>1119</v>
      </c>
      <c r="E40" s="286" t="s">
        <v>1666</v>
      </c>
      <c r="F40" s="260">
        <v>532665.31000000006</v>
      </c>
      <c r="G40" s="260">
        <v>24583.040000000001</v>
      </c>
      <c r="H40" s="260">
        <v>159533.04</v>
      </c>
      <c r="I40" s="286">
        <v>216635.3</v>
      </c>
      <c r="J40" s="286">
        <v>89254.01</v>
      </c>
      <c r="R40" s="286">
        <v>1457071.21</v>
      </c>
      <c r="U40" s="261">
        <v>567291.28</v>
      </c>
      <c r="V40" s="261">
        <v>87657.93</v>
      </c>
      <c r="W40" s="261">
        <v>244.69</v>
      </c>
      <c r="X40" s="261">
        <v>137200</v>
      </c>
      <c r="Z40" s="262">
        <v>299634</v>
      </c>
      <c r="AC40" s="262">
        <v>228898.23</v>
      </c>
      <c r="AD40" s="262">
        <v>30849.98</v>
      </c>
      <c r="AG40" s="99">
        <f t="shared" si="1"/>
        <v>716781.39000000013</v>
      </c>
      <c r="AH40" s="36">
        <f t="shared" si="2"/>
        <v>0</v>
      </c>
      <c r="AI40" s="25">
        <f t="shared" si="3"/>
        <v>716781.39000000013</v>
      </c>
      <c r="AJ40" s="16">
        <f t="shared" si="4"/>
        <v>792393.89999999991</v>
      </c>
      <c r="AK40" s="18">
        <f t="shared" si="5"/>
        <v>559382.21</v>
      </c>
      <c r="AL40" s="31">
        <f t="shared" si="6"/>
        <v>233011.68999999994</v>
      </c>
    </row>
    <row r="41" spans="1:38" x14ac:dyDescent="0.2">
      <c r="A41" s="1" t="s">
        <v>462</v>
      </c>
      <c r="B41" s="1" t="s">
        <v>464</v>
      </c>
      <c r="C41" s="88">
        <v>2366</v>
      </c>
      <c r="D41" s="89" t="s">
        <v>1120</v>
      </c>
      <c r="E41" s="286" t="s">
        <v>1667</v>
      </c>
      <c r="F41" s="260">
        <v>694113.02</v>
      </c>
      <c r="G41" s="260">
        <v>5254.62</v>
      </c>
      <c r="H41" s="260">
        <v>135590.76</v>
      </c>
      <c r="I41" s="286">
        <v>335978.37</v>
      </c>
      <c r="J41" s="286">
        <v>377573.94</v>
      </c>
      <c r="R41" s="286">
        <v>1798384.44</v>
      </c>
      <c r="U41" s="261">
        <v>513111.2</v>
      </c>
      <c r="V41" s="261">
        <v>256200</v>
      </c>
      <c r="W41" s="261">
        <v>19.260000000000002</v>
      </c>
      <c r="X41" s="261">
        <v>318000</v>
      </c>
      <c r="Z41" s="262">
        <v>413284</v>
      </c>
      <c r="AC41" s="262">
        <v>312346.19</v>
      </c>
      <c r="AD41" s="262">
        <v>102908.56</v>
      </c>
      <c r="AG41" s="99">
        <f t="shared" si="1"/>
        <v>834958.4</v>
      </c>
      <c r="AH41" s="36">
        <f t="shared" si="2"/>
        <v>0</v>
      </c>
      <c r="AI41" s="25">
        <f t="shared" si="3"/>
        <v>834958.4</v>
      </c>
      <c r="AJ41" s="16">
        <f t="shared" si="4"/>
        <v>1087330.46</v>
      </c>
      <c r="AK41" s="18">
        <f t="shared" si="5"/>
        <v>828538.75</v>
      </c>
      <c r="AL41" s="31">
        <f t="shared" si="6"/>
        <v>258791.70999999996</v>
      </c>
    </row>
    <row r="42" spans="1:38" x14ac:dyDescent="0.2">
      <c r="A42" s="1" t="s">
        <v>462</v>
      </c>
      <c r="B42" s="1" t="s">
        <v>464</v>
      </c>
      <c r="C42" s="88">
        <v>5915</v>
      </c>
      <c r="D42" s="89" t="s">
        <v>1121</v>
      </c>
      <c r="E42" s="286" t="s">
        <v>1668</v>
      </c>
      <c r="F42" s="260">
        <v>540672.93000000005</v>
      </c>
      <c r="G42" s="260">
        <v>341.72</v>
      </c>
      <c r="H42" s="260">
        <v>124833.15</v>
      </c>
      <c r="I42" s="286">
        <v>295381.71000000002</v>
      </c>
      <c r="J42" s="286">
        <v>189900.85</v>
      </c>
      <c r="K42" s="264">
        <v>6000</v>
      </c>
      <c r="N42" s="264">
        <v>63.07</v>
      </c>
      <c r="R42" s="286">
        <v>1262156.06</v>
      </c>
      <c r="U42" s="261">
        <v>841358.61</v>
      </c>
      <c r="V42" s="261">
        <v>65884.820000000007</v>
      </c>
      <c r="W42" s="261">
        <v>151.97</v>
      </c>
      <c r="X42" s="261">
        <v>458680</v>
      </c>
      <c r="Z42" s="262">
        <v>630923</v>
      </c>
      <c r="AC42" s="262">
        <v>411017.97</v>
      </c>
      <c r="AD42" s="262">
        <v>75569.84</v>
      </c>
      <c r="AG42" s="99">
        <f t="shared" si="1"/>
        <v>665847.80000000005</v>
      </c>
      <c r="AH42" s="36">
        <f t="shared" si="2"/>
        <v>6063.07</v>
      </c>
      <c r="AI42" s="25">
        <f t="shared" si="3"/>
        <v>659784.7300000001</v>
      </c>
      <c r="AJ42" s="16">
        <f t="shared" si="4"/>
        <v>1366075.4</v>
      </c>
      <c r="AK42" s="18">
        <f t="shared" si="5"/>
        <v>1117510.81</v>
      </c>
      <c r="AL42" s="31">
        <f t="shared" si="6"/>
        <v>248564.58999999985</v>
      </c>
    </row>
    <row r="43" spans="1:38" x14ac:dyDescent="0.2">
      <c r="A43" s="1" t="s">
        <v>462</v>
      </c>
      <c r="B43" s="1" t="s">
        <v>464</v>
      </c>
      <c r="C43" s="88">
        <v>3317</v>
      </c>
      <c r="D43" s="89" t="s">
        <v>1122</v>
      </c>
      <c r="E43" s="286" t="s">
        <v>1669</v>
      </c>
      <c r="F43" s="260">
        <v>450223.93</v>
      </c>
      <c r="G43" s="260">
        <v>3315</v>
      </c>
      <c r="H43" s="260">
        <v>225259.64</v>
      </c>
      <c r="I43" s="286">
        <v>501048.16</v>
      </c>
      <c r="J43" s="286">
        <v>83539.66</v>
      </c>
      <c r="R43" s="286">
        <v>1683339.65</v>
      </c>
      <c r="U43" s="261">
        <v>570654.71999999997</v>
      </c>
      <c r="V43" s="261">
        <v>246785.48</v>
      </c>
      <c r="W43" s="261">
        <v>40.01</v>
      </c>
      <c r="X43" s="261">
        <v>126640</v>
      </c>
      <c r="Z43" s="262">
        <v>284890</v>
      </c>
      <c r="AC43" s="262">
        <v>306529.53000000003</v>
      </c>
      <c r="AD43" s="262">
        <v>57047.12</v>
      </c>
      <c r="AG43" s="99">
        <f t="shared" si="1"/>
        <v>678798.57000000007</v>
      </c>
      <c r="AH43" s="36">
        <f t="shared" si="2"/>
        <v>0</v>
      </c>
      <c r="AI43" s="25">
        <f t="shared" si="3"/>
        <v>678798.57000000007</v>
      </c>
      <c r="AJ43" s="16">
        <f t="shared" si="4"/>
        <v>944120.21</v>
      </c>
      <c r="AK43" s="18">
        <f t="shared" si="5"/>
        <v>648466.65</v>
      </c>
      <c r="AL43" s="31">
        <f t="shared" si="6"/>
        <v>295653.55999999994</v>
      </c>
    </row>
    <row r="44" spans="1:38" x14ac:dyDescent="0.2">
      <c r="A44" s="1" t="s">
        <v>462</v>
      </c>
      <c r="B44" s="1" t="s">
        <v>464</v>
      </c>
      <c r="C44" s="88">
        <v>2828</v>
      </c>
      <c r="D44" s="89" t="s">
        <v>1123</v>
      </c>
      <c r="E44" s="286" t="s">
        <v>1801</v>
      </c>
      <c r="F44" s="260">
        <v>792883.25</v>
      </c>
      <c r="G44" s="260">
        <v>21900</v>
      </c>
      <c r="H44" s="260">
        <v>174690.61</v>
      </c>
      <c r="I44" s="286">
        <v>309907.06</v>
      </c>
      <c r="J44" s="286">
        <v>62257.66</v>
      </c>
      <c r="R44" s="286">
        <v>2224890.19</v>
      </c>
      <c r="U44" s="261">
        <v>569689.28</v>
      </c>
      <c r="X44" s="261">
        <v>370400</v>
      </c>
      <c r="Z44" s="262">
        <v>462650</v>
      </c>
      <c r="AC44" s="262">
        <v>273031.14</v>
      </c>
      <c r="AD44" s="262">
        <v>58507.839999999997</v>
      </c>
      <c r="AG44" s="99">
        <f t="shared" si="1"/>
        <v>989473.86</v>
      </c>
      <c r="AH44" s="36">
        <f t="shared" si="2"/>
        <v>0</v>
      </c>
      <c r="AI44" s="25">
        <f t="shared" si="3"/>
        <v>989473.86</v>
      </c>
      <c r="AJ44" s="16">
        <f t="shared" si="4"/>
        <v>940089.28</v>
      </c>
      <c r="AK44" s="18">
        <f t="shared" si="5"/>
        <v>794188.98</v>
      </c>
      <c r="AL44" s="31">
        <f t="shared" si="6"/>
        <v>145900.30000000005</v>
      </c>
    </row>
    <row r="45" spans="1:38" x14ac:dyDescent="0.2">
      <c r="A45" s="1" t="s">
        <v>462</v>
      </c>
      <c r="B45" s="1" t="s">
        <v>464</v>
      </c>
      <c r="C45" s="88">
        <v>2529</v>
      </c>
      <c r="D45" s="89" t="s">
        <v>1124</v>
      </c>
      <c r="E45" s="286" t="s">
        <v>1815</v>
      </c>
      <c r="F45" s="260">
        <v>475817.5</v>
      </c>
      <c r="G45" s="260">
        <v>47450</v>
      </c>
      <c r="H45" s="260">
        <v>76687.600000000006</v>
      </c>
      <c r="I45" s="286">
        <v>1866050.74</v>
      </c>
      <c r="J45" s="286">
        <v>510440.47</v>
      </c>
      <c r="N45" s="264">
        <v>10000</v>
      </c>
      <c r="U45" s="261">
        <v>679534.55</v>
      </c>
      <c r="V45" s="261">
        <v>79500</v>
      </c>
      <c r="W45" s="261">
        <v>17.989999999999998</v>
      </c>
      <c r="X45" s="261">
        <v>463560</v>
      </c>
      <c r="Z45" s="262">
        <v>550717</v>
      </c>
      <c r="AC45" s="262">
        <v>301406.24</v>
      </c>
      <c r="AD45" s="262">
        <v>222842.64</v>
      </c>
      <c r="AG45" s="99">
        <f t="shared" si="1"/>
        <v>599955.1</v>
      </c>
      <c r="AH45" s="36">
        <f t="shared" si="2"/>
        <v>10000</v>
      </c>
      <c r="AI45" s="25">
        <f t="shared" si="3"/>
        <v>589955.1</v>
      </c>
      <c r="AJ45" s="16">
        <f t="shared" si="4"/>
        <v>1222612.54</v>
      </c>
      <c r="AK45" s="18">
        <f t="shared" si="5"/>
        <v>1074965.8799999999</v>
      </c>
      <c r="AL45" s="31">
        <f t="shared" si="6"/>
        <v>147646.66000000015</v>
      </c>
    </row>
    <row r="46" spans="1:38" x14ac:dyDescent="0.2">
      <c r="A46" s="1" t="s">
        <v>467</v>
      </c>
      <c r="B46" s="1" t="s">
        <v>468</v>
      </c>
      <c r="C46" s="88">
        <v>5981</v>
      </c>
      <c r="D46" s="89" t="s">
        <v>1125</v>
      </c>
      <c r="E46" s="286" t="s">
        <v>1670</v>
      </c>
      <c r="F46" s="260">
        <v>601604.37</v>
      </c>
      <c r="G46" s="260">
        <v>0</v>
      </c>
      <c r="H46" s="260">
        <v>79486.179999999993</v>
      </c>
      <c r="I46" s="286">
        <v>1289126.53</v>
      </c>
      <c r="J46" s="286">
        <v>117130.66</v>
      </c>
      <c r="N46" s="264">
        <v>203.38</v>
      </c>
      <c r="Q46" s="286">
        <v>-88236.71</v>
      </c>
      <c r="R46" s="286">
        <v>721555.06</v>
      </c>
      <c r="U46" s="261">
        <v>789668.5</v>
      </c>
      <c r="X46" s="261">
        <v>604366.30000000005</v>
      </c>
      <c r="Y46" s="261">
        <v>213016</v>
      </c>
      <c r="Z46" s="262">
        <v>1005233.3</v>
      </c>
      <c r="AC46" s="262">
        <v>290436.39</v>
      </c>
      <c r="AD46" s="262">
        <v>117002.73</v>
      </c>
      <c r="AG46" s="99">
        <f t="shared" si="1"/>
        <v>681090.55</v>
      </c>
      <c r="AH46" s="36">
        <f t="shared" si="2"/>
        <v>203.38</v>
      </c>
      <c r="AI46" s="25">
        <f t="shared" si="3"/>
        <v>680887.17</v>
      </c>
      <c r="AJ46" s="16">
        <f t="shared" si="4"/>
        <v>1607050.8</v>
      </c>
      <c r="AK46" s="18">
        <f t="shared" si="5"/>
        <v>1412672.42</v>
      </c>
      <c r="AL46" s="31">
        <f t="shared" si="6"/>
        <v>194378.38000000012</v>
      </c>
    </row>
    <row r="47" spans="1:38" x14ac:dyDescent="0.2">
      <c r="A47" s="1" t="s">
        <v>467</v>
      </c>
      <c r="B47" s="1" t="s">
        <v>468</v>
      </c>
      <c r="C47" s="88">
        <v>5608</v>
      </c>
      <c r="D47" s="89" t="s">
        <v>1126</v>
      </c>
      <c r="E47" s="286" t="s">
        <v>1671</v>
      </c>
      <c r="F47" s="260">
        <v>567547.11</v>
      </c>
      <c r="G47" s="260">
        <v>0</v>
      </c>
      <c r="H47" s="260">
        <v>51479.96</v>
      </c>
      <c r="I47" s="286">
        <v>49037.77</v>
      </c>
      <c r="J47" s="286">
        <v>650915.44999999995</v>
      </c>
      <c r="N47" s="264">
        <v>293.17</v>
      </c>
      <c r="Q47" s="286">
        <v>-40937.599999999999</v>
      </c>
      <c r="R47" s="286">
        <v>1541680.81</v>
      </c>
      <c r="U47" s="261">
        <v>1007953.5</v>
      </c>
      <c r="W47" s="261">
        <v>523.48</v>
      </c>
      <c r="X47" s="261">
        <v>842467.5</v>
      </c>
      <c r="Y47" s="261">
        <v>247742</v>
      </c>
      <c r="Z47" s="262">
        <v>1307698</v>
      </c>
      <c r="AC47" s="262">
        <v>371629.19</v>
      </c>
      <c r="AD47" s="262">
        <v>123248.54</v>
      </c>
      <c r="AG47" s="99">
        <f t="shared" si="1"/>
        <v>619027.06999999995</v>
      </c>
      <c r="AH47" s="36">
        <f t="shared" si="2"/>
        <v>293.17</v>
      </c>
      <c r="AI47" s="25">
        <f t="shared" si="3"/>
        <v>618733.89999999991</v>
      </c>
      <c r="AJ47" s="16">
        <f t="shared" si="4"/>
        <v>2098686.48</v>
      </c>
      <c r="AK47" s="18">
        <f t="shared" si="5"/>
        <v>1802575.73</v>
      </c>
      <c r="AL47" s="31">
        <f t="shared" si="6"/>
        <v>296110.75</v>
      </c>
    </row>
    <row r="48" spans="1:38" x14ac:dyDescent="0.2">
      <c r="A48" s="1" t="s">
        <v>467</v>
      </c>
      <c r="B48" s="1" t="s">
        <v>468</v>
      </c>
      <c r="C48" s="88">
        <v>3981</v>
      </c>
      <c r="D48" s="89" t="s">
        <v>1127</v>
      </c>
      <c r="E48" s="286" t="s">
        <v>1672</v>
      </c>
      <c r="F48" s="260">
        <v>396589.64</v>
      </c>
      <c r="G48" s="260">
        <v>0</v>
      </c>
      <c r="H48" s="260">
        <v>27783.84</v>
      </c>
      <c r="I48" s="286">
        <v>1427439.18</v>
      </c>
      <c r="J48" s="286">
        <v>444284.64</v>
      </c>
      <c r="N48" s="264">
        <v>28.26</v>
      </c>
      <c r="Q48" s="286">
        <v>-118467.42</v>
      </c>
      <c r="R48" s="286">
        <v>3101072.39</v>
      </c>
      <c r="U48" s="261">
        <v>657212.1</v>
      </c>
      <c r="X48" s="261">
        <v>1270062.5</v>
      </c>
      <c r="Y48" s="261">
        <v>135264</v>
      </c>
      <c r="Z48" s="262">
        <v>1599212.5</v>
      </c>
      <c r="AC48" s="262">
        <v>257942.45</v>
      </c>
      <c r="AD48" s="262">
        <v>121981.75999999999</v>
      </c>
      <c r="AG48" s="99">
        <f t="shared" si="1"/>
        <v>424373.48000000004</v>
      </c>
      <c r="AH48" s="36">
        <f t="shared" si="2"/>
        <v>28.26</v>
      </c>
      <c r="AI48" s="25">
        <f t="shared" si="3"/>
        <v>424345.22000000003</v>
      </c>
      <c r="AJ48" s="16">
        <f t="shared" si="4"/>
        <v>2062538.6</v>
      </c>
      <c r="AK48" s="18">
        <f t="shared" si="5"/>
        <v>1979136.71</v>
      </c>
      <c r="AL48" s="31">
        <f t="shared" si="6"/>
        <v>83401.89000000013</v>
      </c>
    </row>
    <row r="49" spans="1:38" x14ac:dyDescent="0.2">
      <c r="A49" s="1" t="s">
        <v>467</v>
      </c>
      <c r="B49" s="1" t="s">
        <v>468</v>
      </c>
      <c r="C49" s="88">
        <v>2676</v>
      </c>
      <c r="D49" s="89" t="s">
        <v>1128</v>
      </c>
      <c r="E49" s="286" t="s">
        <v>1673</v>
      </c>
      <c r="F49" s="260">
        <v>160758.45000000001</v>
      </c>
      <c r="G49" s="260">
        <v>0</v>
      </c>
      <c r="H49" s="260">
        <v>52743.75</v>
      </c>
      <c r="I49" s="286">
        <v>1864673.77</v>
      </c>
      <c r="J49" s="286">
        <v>106280.54</v>
      </c>
      <c r="N49" s="264">
        <v>46.73</v>
      </c>
      <c r="Q49" s="286">
        <v>-60311.14</v>
      </c>
      <c r="R49" s="286">
        <v>2713140.37</v>
      </c>
      <c r="U49" s="261">
        <v>612187</v>
      </c>
      <c r="W49" s="261">
        <v>340.05</v>
      </c>
      <c r="X49" s="261">
        <v>582224</v>
      </c>
      <c r="Y49" s="261">
        <v>101136</v>
      </c>
      <c r="Z49" s="262">
        <v>856548</v>
      </c>
      <c r="AC49" s="262">
        <v>224917.32</v>
      </c>
      <c r="AD49" s="262">
        <v>93385.95</v>
      </c>
      <c r="AG49" s="99">
        <f t="shared" si="1"/>
        <v>213502.2</v>
      </c>
      <c r="AH49" s="36">
        <f t="shared" si="2"/>
        <v>46.73</v>
      </c>
      <c r="AI49" s="25">
        <f t="shared" si="3"/>
        <v>213455.47</v>
      </c>
      <c r="AJ49" s="16">
        <f t="shared" si="4"/>
        <v>1295887.05</v>
      </c>
      <c r="AK49" s="18">
        <f t="shared" si="5"/>
        <v>1174851.27</v>
      </c>
      <c r="AL49" s="31">
        <f t="shared" si="6"/>
        <v>121035.78000000003</v>
      </c>
    </row>
    <row r="50" spans="1:38" x14ac:dyDescent="0.2">
      <c r="A50" s="1" t="s">
        <v>467</v>
      </c>
      <c r="B50" s="1" t="s">
        <v>468</v>
      </c>
      <c r="C50" s="88">
        <v>4612</v>
      </c>
      <c r="D50" s="89" t="s">
        <v>1129</v>
      </c>
      <c r="E50" s="286" t="s">
        <v>1674</v>
      </c>
      <c r="F50" s="260">
        <v>504175.63</v>
      </c>
      <c r="G50" s="260">
        <v>0</v>
      </c>
      <c r="H50" s="260">
        <v>62336.14</v>
      </c>
      <c r="I50" s="286">
        <v>127826.35</v>
      </c>
      <c r="J50" s="286">
        <v>228760.63</v>
      </c>
      <c r="L50" s="264">
        <v>55810</v>
      </c>
      <c r="N50" s="264">
        <v>230.66</v>
      </c>
      <c r="Q50" s="286">
        <v>-124045.97</v>
      </c>
      <c r="R50" s="286">
        <v>2152655.08</v>
      </c>
      <c r="U50" s="261">
        <v>1062284.47</v>
      </c>
      <c r="W50" s="261">
        <v>54.05</v>
      </c>
      <c r="X50" s="261">
        <v>576535.9</v>
      </c>
      <c r="Y50" s="261">
        <v>199112</v>
      </c>
      <c r="Z50" s="262">
        <v>1147325.8999999999</v>
      </c>
      <c r="AC50" s="262">
        <v>315203.74</v>
      </c>
      <c r="AD50" s="262">
        <v>73171.95</v>
      </c>
      <c r="AG50" s="99">
        <f t="shared" si="1"/>
        <v>566511.77</v>
      </c>
      <c r="AH50" s="36">
        <f t="shared" si="2"/>
        <v>56040.66</v>
      </c>
      <c r="AI50" s="25">
        <f t="shared" si="3"/>
        <v>510471.11</v>
      </c>
      <c r="AJ50" s="16">
        <f t="shared" si="4"/>
        <v>1837986.42</v>
      </c>
      <c r="AK50" s="18">
        <f t="shared" si="5"/>
        <v>1535701.5899999999</v>
      </c>
      <c r="AL50" s="31">
        <f t="shared" si="6"/>
        <v>302284.83000000007</v>
      </c>
    </row>
    <row r="51" spans="1:38" x14ac:dyDescent="0.2">
      <c r="A51" s="1" t="s">
        <v>467</v>
      </c>
      <c r="B51" s="1" t="s">
        <v>468</v>
      </c>
      <c r="C51" s="88">
        <v>3723</v>
      </c>
      <c r="D51" s="89" t="s">
        <v>1130</v>
      </c>
      <c r="E51" s="286" t="s">
        <v>1802</v>
      </c>
      <c r="F51" s="260">
        <v>368353.83</v>
      </c>
      <c r="H51" s="260">
        <v>44627.94</v>
      </c>
      <c r="I51" s="286">
        <v>348329.66</v>
      </c>
      <c r="J51" s="286">
        <v>128271.6</v>
      </c>
      <c r="N51" s="264">
        <v>36.450000000000003</v>
      </c>
      <c r="Q51" s="286">
        <v>-68874.009999999995</v>
      </c>
      <c r="R51" s="286">
        <v>2872107.81</v>
      </c>
      <c r="U51" s="261">
        <v>697565.82</v>
      </c>
      <c r="W51" s="261">
        <v>91.13</v>
      </c>
      <c r="X51" s="261">
        <v>378385</v>
      </c>
      <c r="Y51" s="261">
        <v>125200</v>
      </c>
      <c r="Z51" s="262">
        <v>742535</v>
      </c>
      <c r="AC51" s="262">
        <v>186660.14</v>
      </c>
      <c r="AD51" s="262">
        <v>120992.37</v>
      </c>
      <c r="AG51" s="99">
        <f t="shared" si="1"/>
        <v>412981.77</v>
      </c>
      <c r="AH51" s="36">
        <f t="shared" si="2"/>
        <v>36.450000000000003</v>
      </c>
      <c r="AI51" s="25">
        <f t="shared" si="3"/>
        <v>412945.32</v>
      </c>
      <c r="AJ51" s="16">
        <f t="shared" si="4"/>
        <v>1201241.95</v>
      </c>
      <c r="AK51" s="18">
        <f t="shared" si="5"/>
        <v>1050187.51</v>
      </c>
      <c r="AL51" s="31">
        <f t="shared" si="6"/>
        <v>151054.43999999994</v>
      </c>
    </row>
    <row r="52" spans="1:38" x14ac:dyDescent="0.2">
      <c r="A52" s="1" t="s">
        <v>471</v>
      </c>
      <c r="B52" s="1" t="s">
        <v>472</v>
      </c>
      <c r="C52" s="88">
        <v>4086</v>
      </c>
      <c r="D52" s="89" t="s">
        <v>1131</v>
      </c>
      <c r="E52" s="286" t="s">
        <v>1675</v>
      </c>
      <c r="F52" s="260">
        <v>234516.36</v>
      </c>
      <c r="G52" s="260">
        <v>0</v>
      </c>
      <c r="H52" s="260">
        <v>37752.15</v>
      </c>
      <c r="I52" s="286">
        <v>410937.35</v>
      </c>
      <c r="J52" s="286">
        <v>104622.09</v>
      </c>
      <c r="R52" s="286">
        <v>2033236.3</v>
      </c>
      <c r="U52" s="261">
        <v>957965.83</v>
      </c>
      <c r="X52" s="261">
        <v>357950</v>
      </c>
      <c r="Z52" s="262">
        <v>918781</v>
      </c>
      <c r="AC52" s="262">
        <v>273092.25</v>
      </c>
      <c r="AD52" s="262">
        <v>44122.400000000001</v>
      </c>
      <c r="AG52" s="99">
        <f t="shared" si="1"/>
        <v>272268.51</v>
      </c>
      <c r="AH52" s="36">
        <f t="shared" si="2"/>
        <v>0</v>
      </c>
      <c r="AI52" s="25">
        <f t="shared" si="3"/>
        <v>272268.51</v>
      </c>
      <c r="AJ52" s="16">
        <f t="shared" si="4"/>
        <v>1315915.83</v>
      </c>
      <c r="AK52" s="18">
        <f t="shared" si="5"/>
        <v>1235995.6499999999</v>
      </c>
      <c r="AL52" s="31">
        <f t="shared" si="6"/>
        <v>79920.180000000168</v>
      </c>
    </row>
    <row r="53" spans="1:38" x14ac:dyDescent="0.2">
      <c r="A53" s="1" t="s">
        <v>471</v>
      </c>
      <c r="B53" s="1" t="s">
        <v>472</v>
      </c>
      <c r="C53" s="88">
        <v>4226</v>
      </c>
      <c r="D53" s="89" t="s">
        <v>1132</v>
      </c>
      <c r="E53" s="286" t="s">
        <v>1676</v>
      </c>
      <c r="F53" s="260">
        <v>439087.55</v>
      </c>
      <c r="G53" s="260">
        <v>13700</v>
      </c>
      <c r="H53" s="260">
        <v>76918.25</v>
      </c>
      <c r="I53" s="286">
        <v>2023314.06</v>
      </c>
      <c r="J53" s="286">
        <v>504019.9</v>
      </c>
      <c r="R53" s="286">
        <v>575288.56999999995</v>
      </c>
      <c r="U53" s="261">
        <v>973341.96</v>
      </c>
      <c r="X53" s="261">
        <v>292750</v>
      </c>
      <c r="Z53" s="262">
        <v>807265</v>
      </c>
      <c r="AC53" s="262">
        <v>417354.96</v>
      </c>
      <c r="AD53" s="262">
        <v>131796.54999999999</v>
      </c>
      <c r="AG53" s="99">
        <f t="shared" si="1"/>
        <v>529705.80000000005</v>
      </c>
      <c r="AH53" s="36">
        <f t="shared" si="2"/>
        <v>0</v>
      </c>
      <c r="AI53" s="25">
        <f t="shared" si="3"/>
        <v>529705.80000000005</v>
      </c>
      <c r="AJ53" s="16">
        <f t="shared" si="4"/>
        <v>1266091.96</v>
      </c>
      <c r="AK53" s="18">
        <f t="shared" si="5"/>
        <v>1356416.51</v>
      </c>
      <c r="AL53" s="31">
        <f t="shared" si="6"/>
        <v>-90324.550000000047</v>
      </c>
    </row>
    <row r="54" spans="1:38" x14ac:dyDescent="0.2">
      <c r="A54" s="1" t="s">
        <v>471</v>
      </c>
      <c r="B54" s="1" t="s">
        <v>472</v>
      </c>
      <c r="C54" s="88">
        <v>4483</v>
      </c>
      <c r="D54" s="89" t="s">
        <v>1133</v>
      </c>
      <c r="E54" s="286" t="s">
        <v>1677</v>
      </c>
      <c r="F54" s="260">
        <v>931625.43</v>
      </c>
      <c r="G54" s="260">
        <v>0</v>
      </c>
      <c r="H54" s="260">
        <v>23768.35</v>
      </c>
      <c r="I54" s="286">
        <v>2411755.98</v>
      </c>
      <c r="J54" s="286">
        <v>144590.73000000001</v>
      </c>
      <c r="R54" s="286">
        <v>1317062.58</v>
      </c>
      <c r="U54" s="261">
        <v>752873.46</v>
      </c>
      <c r="X54" s="261">
        <v>534100</v>
      </c>
      <c r="Z54" s="262">
        <v>917070</v>
      </c>
      <c r="AC54" s="262">
        <v>137273.54999999999</v>
      </c>
      <c r="AD54" s="262">
        <v>82468.7</v>
      </c>
      <c r="AG54" s="99">
        <f t="shared" si="1"/>
        <v>955393.78</v>
      </c>
      <c r="AH54" s="36">
        <f t="shared" si="2"/>
        <v>0</v>
      </c>
      <c r="AI54" s="25">
        <f t="shared" si="3"/>
        <v>955393.78</v>
      </c>
      <c r="AJ54" s="16">
        <f t="shared" si="4"/>
        <v>1286973.46</v>
      </c>
      <c r="AK54" s="18">
        <f t="shared" si="5"/>
        <v>1136812.25</v>
      </c>
      <c r="AL54" s="31">
        <f t="shared" si="6"/>
        <v>150161.20999999996</v>
      </c>
    </row>
    <row r="55" spans="1:38" x14ac:dyDescent="0.2">
      <c r="A55" s="1" t="s">
        <v>471</v>
      </c>
      <c r="B55" s="1" t="s">
        <v>472</v>
      </c>
      <c r="C55" s="88">
        <v>3448</v>
      </c>
      <c r="D55" s="89" t="s">
        <v>1134</v>
      </c>
      <c r="E55" s="286" t="s">
        <v>1678</v>
      </c>
      <c r="F55" s="260">
        <v>269001.73</v>
      </c>
      <c r="G55" s="260">
        <v>0</v>
      </c>
      <c r="H55" s="260">
        <v>45392.69</v>
      </c>
      <c r="I55" s="286">
        <v>64235.7</v>
      </c>
      <c r="J55" s="286">
        <v>203650.46</v>
      </c>
      <c r="R55" s="286">
        <v>2202516.2599999998</v>
      </c>
      <c r="U55" s="261">
        <v>879082.66</v>
      </c>
      <c r="X55" s="261">
        <v>281900</v>
      </c>
      <c r="Z55" s="262">
        <v>712766</v>
      </c>
      <c r="AC55" s="262">
        <v>281200.7</v>
      </c>
      <c r="AD55" s="262">
        <v>117887.1</v>
      </c>
      <c r="AG55" s="99">
        <f t="shared" si="1"/>
        <v>314394.42</v>
      </c>
      <c r="AH55" s="36">
        <f t="shared" si="2"/>
        <v>0</v>
      </c>
      <c r="AI55" s="25">
        <f t="shared" si="3"/>
        <v>314394.42</v>
      </c>
      <c r="AJ55" s="16">
        <f t="shared" si="4"/>
        <v>1160982.6600000001</v>
      </c>
      <c r="AK55" s="18">
        <f t="shared" si="5"/>
        <v>1111853.8</v>
      </c>
      <c r="AL55" s="31">
        <f t="shared" si="6"/>
        <v>49128.860000000102</v>
      </c>
    </row>
    <row r="56" spans="1:38" x14ac:dyDescent="0.2">
      <c r="A56" s="1" t="s">
        <v>471</v>
      </c>
      <c r="B56" s="1" t="s">
        <v>472</v>
      </c>
      <c r="C56" s="88">
        <v>3561</v>
      </c>
      <c r="D56" s="89" t="s">
        <v>1135</v>
      </c>
      <c r="E56" s="286" t="s">
        <v>1803</v>
      </c>
      <c r="F56" s="260">
        <v>720677.72</v>
      </c>
      <c r="G56" s="260">
        <v>0</v>
      </c>
      <c r="H56" s="260">
        <v>29220</v>
      </c>
      <c r="I56" s="286">
        <v>317369.34999999998</v>
      </c>
      <c r="J56" s="286">
        <v>116792.2</v>
      </c>
      <c r="R56" s="286">
        <v>2224684.62</v>
      </c>
      <c r="U56" s="261">
        <v>910299.79</v>
      </c>
      <c r="X56" s="261">
        <v>179950</v>
      </c>
      <c r="Z56" s="262">
        <v>625850</v>
      </c>
      <c r="AC56" s="262">
        <v>343718.78</v>
      </c>
      <c r="AD56" s="262">
        <v>80836.45</v>
      </c>
      <c r="AG56" s="99">
        <f t="shared" si="1"/>
        <v>749897.72</v>
      </c>
      <c r="AH56" s="36">
        <f t="shared" si="2"/>
        <v>0</v>
      </c>
      <c r="AI56" s="25">
        <f t="shared" si="3"/>
        <v>749897.72</v>
      </c>
      <c r="AJ56" s="16">
        <f t="shared" si="4"/>
        <v>1090249.79</v>
      </c>
      <c r="AK56" s="18">
        <f t="shared" si="5"/>
        <v>1050405.23</v>
      </c>
      <c r="AL56" s="31">
        <f t="shared" si="6"/>
        <v>39844.560000000056</v>
      </c>
    </row>
    <row r="57" spans="1:38" x14ac:dyDescent="0.2">
      <c r="A57" s="1" t="s">
        <v>474</v>
      </c>
      <c r="B57" s="1" t="s">
        <v>476</v>
      </c>
      <c r="C57" s="88">
        <v>5366</v>
      </c>
      <c r="D57" s="89" t="s">
        <v>1136</v>
      </c>
      <c r="E57" s="286" t="s">
        <v>1679</v>
      </c>
      <c r="F57" s="260">
        <v>432998.27</v>
      </c>
      <c r="G57" s="260">
        <v>10040</v>
      </c>
      <c r="H57" s="260">
        <v>46266.16</v>
      </c>
      <c r="I57" s="286">
        <v>-1878</v>
      </c>
      <c r="J57" s="286">
        <v>183662.64</v>
      </c>
      <c r="N57" s="264">
        <v>326.89999999999998</v>
      </c>
      <c r="P57" s="286">
        <v>-881517.69</v>
      </c>
      <c r="R57" s="286">
        <v>1546692.27</v>
      </c>
      <c r="U57" s="261">
        <v>665997.05000000005</v>
      </c>
      <c r="X57" s="261">
        <v>698210</v>
      </c>
      <c r="Y57" s="261">
        <v>98600</v>
      </c>
      <c r="Z57" s="262">
        <v>1229683</v>
      </c>
      <c r="AB57" s="262">
        <v>128</v>
      </c>
      <c r="AC57" s="262">
        <v>161735.10999999999</v>
      </c>
      <c r="AD57" s="262">
        <v>56285.35</v>
      </c>
      <c r="AG57" s="99">
        <f t="shared" si="1"/>
        <v>489304.43000000005</v>
      </c>
      <c r="AH57" s="36">
        <f t="shared" si="2"/>
        <v>326.89999999999998</v>
      </c>
      <c r="AI57" s="25">
        <f t="shared" si="3"/>
        <v>488977.53</v>
      </c>
      <c r="AJ57" s="16">
        <f t="shared" si="4"/>
        <v>1462807.05</v>
      </c>
      <c r="AK57" s="18">
        <f t="shared" si="5"/>
        <v>1447831.46</v>
      </c>
      <c r="AL57" s="31">
        <f t="shared" si="6"/>
        <v>14975.590000000084</v>
      </c>
    </row>
    <row r="58" spans="1:38" x14ac:dyDescent="0.2">
      <c r="A58" s="1" t="s">
        <v>474</v>
      </c>
      <c r="B58" s="1" t="s">
        <v>476</v>
      </c>
      <c r="C58" s="88">
        <v>5331</v>
      </c>
      <c r="D58" s="89" t="s">
        <v>1137</v>
      </c>
      <c r="E58" s="286" t="s">
        <v>1680</v>
      </c>
      <c r="F58" s="260">
        <v>643236.96</v>
      </c>
      <c r="G58" s="260">
        <v>24200</v>
      </c>
      <c r="H58" s="260">
        <v>36276.22</v>
      </c>
      <c r="I58" s="286">
        <v>1389428.05</v>
      </c>
      <c r="J58" s="286">
        <v>357731.46</v>
      </c>
      <c r="K58" s="264">
        <v>1408.23</v>
      </c>
      <c r="L58" s="264">
        <v>17400</v>
      </c>
      <c r="M58" s="264">
        <v>163900</v>
      </c>
      <c r="N58" s="264">
        <v>45.14</v>
      </c>
      <c r="P58" s="286">
        <v>1636221.74</v>
      </c>
      <c r="Q58" s="286">
        <v>91122.7</v>
      </c>
      <c r="R58" s="286">
        <v>305399.93</v>
      </c>
      <c r="U58" s="261">
        <v>1177752.3500000001</v>
      </c>
      <c r="W58" s="261">
        <v>8.7200000000000006</v>
      </c>
      <c r="X58" s="261">
        <v>633070</v>
      </c>
      <c r="Y58" s="261">
        <v>57000</v>
      </c>
      <c r="Z58" s="262">
        <v>1260780</v>
      </c>
      <c r="AC58" s="262">
        <v>311500.52</v>
      </c>
      <c r="AD58" s="262">
        <v>30441.599999999999</v>
      </c>
      <c r="AG58" s="99">
        <f t="shared" si="1"/>
        <v>703713.17999999993</v>
      </c>
      <c r="AH58" s="36">
        <f t="shared" si="2"/>
        <v>182753.37000000002</v>
      </c>
      <c r="AI58" s="25">
        <f t="shared" si="3"/>
        <v>520959.80999999994</v>
      </c>
      <c r="AJ58" s="16">
        <f t="shared" si="4"/>
        <v>1867831.07</v>
      </c>
      <c r="AK58" s="18">
        <f t="shared" si="5"/>
        <v>1602722.12</v>
      </c>
      <c r="AL58" s="31">
        <f t="shared" si="6"/>
        <v>265108.94999999995</v>
      </c>
    </row>
    <row r="59" spans="1:38" x14ac:dyDescent="0.2">
      <c r="A59" s="1" t="s">
        <v>474</v>
      </c>
      <c r="B59" s="1" t="s">
        <v>476</v>
      </c>
      <c r="C59" s="88">
        <v>5099</v>
      </c>
      <c r="D59" s="89" t="s">
        <v>1138</v>
      </c>
      <c r="E59" s="286" t="s">
        <v>1681</v>
      </c>
      <c r="F59" s="260">
        <v>562919.94999999995</v>
      </c>
      <c r="G59" s="260">
        <v>6840</v>
      </c>
      <c r="H59" s="260">
        <v>75485.789999999994</v>
      </c>
      <c r="I59" s="286">
        <v>184769.88</v>
      </c>
      <c r="J59" s="286">
        <v>278959.74</v>
      </c>
      <c r="N59" s="264">
        <v>51.86</v>
      </c>
      <c r="P59" s="286">
        <v>-517528.59</v>
      </c>
      <c r="Q59" s="286">
        <v>89560.14</v>
      </c>
      <c r="R59" s="286">
        <v>1630025.76</v>
      </c>
      <c r="U59" s="261">
        <v>569179.59</v>
      </c>
      <c r="W59" s="261">
        <v>1</v>
      </c>
      <c r="X59" s="261">
        <v>529740</v>
      </c>
      <c r="Y59" s="261">
        <v>89600</v>
      </c>
      <c r="Z59" s="262">
        <v>913358</v>
      </c>
      <c r="AC59" s="262">
        <v>229973.8</v>
      </c>
      <c r="AD59" s="262">
        <v>106507.6</v>
      </c>
      <c r="AG59" s="99">
        <f t="shared" si="1"/>
        <v>645245.74</v>
      </c>
      <c r="AH59" s="36">
        <f t="shared" si="2"/>
        <v>51.86</v>
      </c>
      <c r="AI59" s="25">
        <f t="shared" si="3"/>
        <v>645193.88</v>
      </c>
      <c r="AJ59" s="16">
        <f t="shared" si="4"/>
        <v>1188520.5899999999</v>
      </c>
      <c r="AK59" s="18">
        <f t="shared" si="5"/>
        <v>1249839.4000000001</v>
      </c>
      <c r="AL59" s="31">
        <f t="shared" si="6"/>
        <v>-61318.810000000289</v>
      </c>
    </row>
    <row r="60" spans="1:38" x14ac:dyDescent="0.2">
      <c r="A60" s="1" t="s">
        <v>474</v>
      </c>
      <c r="B60" s="1" t="s">
        <v>476</v>
      </c>
      <c r="C60" s="88">
        <v>3004</v>
      </c>
      <c r="D60" s="89" t="s">
        <v>1139</v>
      </c>
      <c r="E60" s="286" t="s">
        <v>1682</v>
      </c>
      <c r="F60" s="260">
        <v>145378.59</v>
      </c>
      <c r="G60" s="260">
        <v>51288.26</v>
      </c>
      <c r="H60" s="260">
        <v>47824.21</v>
      </c>
      <c r="I60" s="286">
        <v>562707.23</v>
      </c>
      <c r="J60" s="286">
        <v>480068.18</v>
      </c>
      <c r="N60" s="264">
        <v>0</v>
      </c>
      <c r="P60" s="286">
        <v>-1188221.6599999999</v>
      </c>
      <c r="Q60" s="286">
        <v>46939.29</v>
      </c>
      <c r="R60" s="286">
        <v>2454167.9500000002</v>
      </c>
      <c r="U60" s="261">
        <v>547858.92000000004</v>
      </c>
      <c r="V60" s="261">
        <v>40000</v>
      </c>
      <c r="X60" s="261">
        <v>599810</v>
      </c>
      <c r="Y60" s="261">
        <v>78000</v>
      </c>
      <c r="Z60" s="262">
        <v>998322</v>
      </c>
      <c r="AC60" s="262">
        <v>226435.48</v>
      </c>
      <c r="AD60" s="262">
        <v>54978.55</v>
      </c>
      <c r="AG60" s="99">
        <f t="shared" si="1"/>
        <v>244491.06</v>
      </c>
      <c r="AH60" s="36">
        <f t="shared" si="2"/>
        <v>0</v>
      </c>
      <c r="AI60" s="25">
        <f t="shared" si="3"/>
        <v>244491.06</v>
      </c>
      <c r="AJ60" s="16">
        <f t="shared" si="4"/>
        <v>1265668.92</v>
      </c>
      <c r="AK60" s="18">
        <f t="shared" si="5"/>
        <v>1279736.03</v>
      </c>
      <c r="AL60" s="31">
        <f t="shared" si="6"/>
        <v>-14067.110000000102</v>
      </c>
    </row>
    <row r="61" spans="1:38" x14ac:dyDescent="0.2">
      <c r="A61" s="1" t="s">
        <v>474</v>
      </c>
      <c r="B61" s="1" t="s">
        <v>476</v>
      </c>
      <c r="C61" s="88">
        <v>2532</v>
      </c>
      <c r="D61" s="89" t="s">
        <v>1140</v>
      </c>
      <c r="E61" s="286" t="s">
        <v>1683</v>
      </c>
      <c r="F61" s="260">
        <v>143784.75</v>
      </c>
      <c r="G61" s="260">
        <v>33081.82</v>
      </c>
      <c r="H61" s="260">
        <v>62283.07</v>
      </c>
      <c r="I61" s="286">
        <v>772432.74</v>
      </c>
      <c r="J61" s="286">
        <v>255000.95999999999</v>
      </c>
      <c r="K61" s="264">
        <v>7500</v>
      </c>
      <c r="N61" s="264">
        <v>1199.8399999999999</v>
      </c>
      <c r="P61" s="286">
        <v>-214357.81</v>
      </c>
      <c r="Q61" s="286">
        <v>3448</v>
      </c>
      <c r="R61" s="286">
        <v>1419953.5</v>
      </c>
      <c r="U61" s="261">
        <v>484185.11</v>
      </c>
      <c r="X61" s="261">
        <v>431650</v>
      </c>
      <c r="Y61" s="261">
        <v>71600</v>
      </c>
      <c r="Z61" s="262">
        <v>715899</v>
      </c>
      <c r="AB61" s="262">
        <v>4104</v>
      </c>
      <c r="AC61" s="262">
        <v>175311.05</v>
      </c>
      <c r="AD61" s="262">
        <v>18727.25</v>
      </c>
      <c r="AG61" s="99">
        <f t="shared" si="1"/>
        <v>239149.64</v>
      </c>
      <c r="AH61" s="36">
        <f t="shared" si="2"/>
        <v>8699.84</v>
      </c>
      <c r="AI61" s="25">
        <f t="shared" si="3"/>
        <v>230449.80000000002</v>
      </c>
      <c r="AJ61" s="16">
        <f t="shared" si="4"/>
        <v>987435.11</v>
      </c>
      <c r="AK61" s="18">
        <f t="shared" si="5"/>
        <v>914041.3</v>
      </c>
      <c r="AL61" s="31">
        <f t="shared" si="6"/>
        <v>73393.809999999939</v>
      </c>
    </row>
    <row r="62" spans="1:38" x14ac:dyDescent="0.2">
      <c r="A62" s="1" t="s">
        <v>474</v>
      </c>
      <c r="B62" s="1" t="s">
        <v>476</v>
      </c>
      <c r="C62" s="88">
        <v>1966</v>
      </c>
      <c r="D62" s="89" t="s">
        <v>1141</v>
      </c>
      <c r="E62" s="286" t="s">
        <v>1684</v>
      </c>
      <c r="F62" s="260">
        <v>181532.08</v>
      </c>
      <c r="H62" s="260">
        <v>40209.61</v>
      </c>
      <c r="I62" s="286">
        <v>441365.7</v>
      </c>
      <c r="J62" s="286">
        <v>161136.49</v>
      </c>
      <c r="P62" s="286">
        <v>-1233222.4099999999</v>
      </c>
      <c r="Q62" s="286">
        <v>71461.119999999995</v>
      </c>
      <c r="R62" s="286">
        <v>1982389.67</v>
      </c>
      <c r="U62" s="261">
        <v>393471.45</v>
      </c>
      <c r="X62" s="261">
        <v>549090</v>
      </c>
      <c r="Y62" s="261">
        <v>81800</v>
      </c>
      <c r="Z62" s="262">
        <v>808145</v>
      </c>
      <c r="AB62" s="262">
        <v>1728</v>
      </c>
      <c r="AC62" s="262">
        <v>153867.9</v>
      </c>
      <c r="AD62" s="262">
        <v>37375.050000000003</v>
      </c>
      <c r="AG62" s="99">
        <f t="shared" si="1"/>
        <v>221741.69</v>
      </c>
      <c r="AH62" s="36">
        <f t="shared" si="2"/>
        <v>0</v>
      </c>
      <c r="AI62" s="25">
        <f t="shared" si="3"/>
        <v>221741.69</v>
      </c>
      <c r="AJ62" s="16">
        <f t="shared" si="4"/>
        <v>1024361.45</v>
      </c>
      <c r="AK62" s="18">
        <f t="shared" si="5"/>
        <v>1001115.9500000001</v>
      </c>
      <c r="AL62" s="31">
        <f t="shared" si="6"/>
        <v>23245.499999999884</v>
      </c>
    </row>
    <row r="63" spans="1:38" x14ac:dyDescent="0.2">
      <c r="A63" s="1" t="s">
        <v>474</v>
      </c>
      <c r="B63" s="1" t="s">
        <v>476</v>
      </c>
      <c r="C63" s="88">
        <v>1289</v>
      </c>
      <c r="D63" s="89" t="s">
        <v>1142</v>
      </c>
      <c r="E63" s="286" t="s">
        <v>1685</v>
      </c>
      <c r="F63" s="260">
        <v>664985.28</v>
      </c>
      <c r="G63" s="260">
        <v>18551</v>
      </c>
      <c r="H63" s="260">
        <v>90247.65</v>
      </c>
      <c r="I63" s="286">
        <v>530054.22</v>
      </c>
      <c r="J63" s="286">
        <v>113503.67</v>
      </c>
      <c r="P63" s="286">
        <v>-100608.5</v>
      </c>
      <c r="Q63" s="286">
        <v>55254.65</v>
      </c>
      <c r="R63" s="286">
        <v>1478254.91</v>
      </c>
      <c r="U63" s="261">
        <v>407895.97</v>
      </c>
      <c r="X63" s="261">
        <v>571660</v>
      </c>
      <c r="Y63" s="261">
        <v>61200</v>
      </c>
      <c r="Z63" s="262">
        <v>812826</v>
      </c>
      <c r="AC63" s="262">
        <v>173146.16</v>
      </c>
      <c r="AD63" s="262">
        <v>50875.05</v>
      </c>
      <c r="AG63" s="99">
        <f t="shared" si="1"/>
        <v>773783.93</v>
      </c>
      <c r="AH63" s="36">
        <f t="shared" si="2"/>
        <v>0</v>
      </c>
      <c r="AI63" s="25">
        <f t="shared" si="3"/>
        <v>773783.93</v>
      </c>
      <c r="AJ63" s="16">
        <f t="shared" si="4"/>
        <v>1040755.97</v>
      </c>
      <c r="AK63" s="18">
        <f t="shared" si="5"/>
        <v>1036847.2100000001</v>
      </c>
      <c r="AL63" s="31">
        <f t="shared" si="6"/>
        <v>3908.7599999998929</v>
      </c>
    </row>
    <row r="64" spans="1:38" x14ac:dyDescent="0.2">
      <c r="A64" s="1" t="s">
        <v>474</v>
      </c>
      <c r="B64" s="1" t="s">
        <v>476</v>
      </c>
      <c r="C64" s="88">
        <v>2633</v>
      </c>
      <c r="D64" s="89" t="s">
        <v>1143</v>
      </c>
      <c r="E64" s="286" t="s">
        <v>1686</v>
      </c>
      <c r="F64" s="260">
        <v>247917.47</v>
      </c>
      <c r="H64" s="260">
        <v>43287.41</v>
      </c>
      <c r="I64" s="286">
        <v>199508</v>
      </c>
      <c r="J64" s="286">
        <v>272342.64</v>
      </c>
      <c r="P64" s="286">
        <v>320546.14</v>
      </c>
      <c r="R64" s="286">
        <v>424358.77</v>
      </c>
      <c r="U64" s="261">
        <v>493020.54</v>
      </c>
      <c r="W64" s="261">
        <v>5.77</v>
      </c>
      <c r="X64" s="261">
        <v>477810</v>
      </c>
      <c r="Y64" s="261">
        <v>89800</v>
      </c>
      <c r="Z64" s="262">
        <v>844849.5</v>
      </c>
      <c r="AB64" s="262">
        <v>4054</v>
      </c>
      <c r="AC64" s="262">
        <v>170824.1</v>
      </c>
      <c r="AD64" s="262">
        <v>12561.1</v>
      </c>
      <c r="AG64" s="99">
        <f t="shared" si="1"/>
        <v>291204.88</v>
      </c>
      <c r="AH64" s="36">
        <f t="shared" si="2"/>
        <v>0</v>
      </c>
      <c r="AI64" s="25">
        <f t="shared" si="3"/>
        <v>291204.88</v>
      </c>
      <c r="AJ64" s="16">
        <f t="shared" si="4"/>
        <v>1060636.31</v>
      </c>
      <c r="AK64" s="18">
        <f t="shared" si="5"/>
        <v>1032288.7</v>
      </c>
      <c r="AL64" s="31">
        <f t="shared" si="6"/>
        <v>28347.610000000102</v>
      </c>
    </row>
    <row r="65" spans="1:38" x14ac:dyDescent="0.2">
      <c r="A65" s="1" t="s">
        <v>474</v>
      </c>
      <c r="B65" s="1" t="s">
        <v>476</v>
      </c>
      <c r="C65" s="88">
        <v>3093</v>
      </c>
      <c r="D65" s="89" t="s">
        <v>1144</v>
      </c>
      <c r="E65" s="286" t="s">
        <v>1687</v>
      </c>
      <c r="F65" s="260">
        <v>212083.63</v>
      </c>
      <c r="H65" s="260">
        <v>41192.699999999997</v>
      </c>
      <c r="I65" s="286">
        <v>1237983.3600000001</v>
      </c>
      <c r="J65" s="286">
        <v>67581.7</v>
      </c>
      <c r="N65" s="264">
        <v>0</v>
      </c>
      <c r="Q65" s="286">
        <v>1078639.76</v>
      </c>
      <c r="R65" s="286">
        <v>457634.96</v>
      </c>
      <c r="U65" s="261">
        <v>407467.89</v>
      </c>
      <c r="X65" s="261">
        <v>544620</v>
      </c>
      <c r="Y65" s="261">
        <v>66000</v>
      </c>
      <c r="Z65" s="262">
        <v>780166</v>
      </c>
      <c r="AB65" s="262">
        <v>10820</v>
      </c>
      <c r="AC65" s="262">
        <v>170522.52</v>
      </c>
      <c r="AD65" s="262">
        <v>12096.7</v>
      </c>
      <c r="AG65" s="99">
        <f t="shared" si="1"/>
        <v>253276.33000000002</v>
      </c>
      <c r="AH65" s="36">
        <f t="shared" si="2"/>
        <v>0</v>
      </c>
      <c r="AI65" s="25">
        <f t="shared" si="3"/>
        <v>253276.33000000002</v>
      </c>
      <c r="AJ65" s="16">
        <f t="shared" si="4"/>
        <v>1018087.89</v>
      </c>
      <c r="AK65" s="18">
        <f t="shared" si="5"/>
        <v>973605.22</v>
      </c>
      <c r="AL65" s="31">
        <f t="shared" si="6"/>
        <v>44482.670000000042</v>
      </c>
    </row>
    <row r="66" spans="1:38" x14ac:dyDescent="0.2">
      <c r="A66" s="1" t="s">
        <v>474</v>
      </c>
      <c r="B66" s="1" t="s">
        <v>476</v>
      </c>
      <c r="C66" s="88">
        <v>5106</v>
      </c>
      <c r="D66" s="89" t="s">
        <v>1145</v>
      </c>
      <c r="E66" s="286" t="s">
        <v>1688</v>
      </c>
      <c r="F66" s="260">
        <v>403336.3</v>
      </c>
      <c r="G66" s="260">
        <v>37070</v>
      </c>
      <c r="H66" s="260">
        <v>55795.96</v>
      </c>
      <c r="I66" s="286">
        <v>25218.42</v>
      </c>
      <c r="J66" s="286">
        <v>266101.13</v>
      </c>
      <c r="N66" s="264">
        <v>435.5</v>
      </c>
      <c r="P66" s="286">
        <v>-444996.86</v>
      </c>
      <c r="Q66" s="286">
        <v>-19769</v>
      </c>
      <c r="R66" s="286">
        <v>1208029.25</v>
      </c>
      <c r="U66" s="261">
        <v>581698.29</v>
      </c>
      <c r="V66" s="261">
        <v>40000</v>
      </c>
      <c r="W66" s="261">
        <v>11.47</v>
      </c>
      <c r="X66" s="261">
        <v>770620</v>
      </c>
      <c r="Y66" s="261">
        <v>93500</v>
      </c>
      <c r="Z66" s="262">
        <v>1184554</v>
      </c>
      <c r="AC66" s="262">
        <v>188594.39</v>
      </c>
      <c r="AD66" s="262">
        <v>34646.449999999997</v>
      </c>
      <c r="AG66" s="99">
        <f t="shared" si="1"/>
        <v>496202.26</v>
      </c>
      <c r="AH66" s="36">
        <f t="shared" si="2"/>
        <v>435.5</v>
      </c>
      <c r="AI66" s="25">
        <f t="shared" si="3"/>
        <v>495766.76</v>
      </c>
      <c r="AJ66" s="16">
        <f t="shared" si="4"/>
        <v>1485829.76</v>
      </c>
      <c r="AK66" s="18">
        <f t="shared" si="5"/>
        <v>1407794.84</v>
      </c>
      <c r="AL66" s="31">
        <f t="shared" si="6"/>
        <v>78034.919999999925</v>
      </c>
    </row>
    <row r="67" spans="1:38" x14ac:dyDescent="0.2">
      <c r="A67" s="1" t="s">
        <v>474</v>
      </c>
      <c r="B67" s="1" t="s">
        <v>476</v>
      </c>
      <c r="C67" s="88">
        <v>4454</v>
      </c>
      <c r="D67" s="89" t="s">
        <v>1146</v>
      </c>
      <c r="E67" s="286" t="s">
        <v>1689</v>
      </c>
      <c r="F67" s="260">
        <v>559529.13</v>
      </c>
      <c r="G67" s="260">
        <v>26873.53</v>
      </c>
      <c r="H67" s="260">
        <v>82419.72</v>
      </c>
      <c r="I67" s="286">
        <v>480036.36</v>
      </c>
      <c r="J67" s="286">
        <v>281616.96000000002</v>
      </c>
      <c r="K67" s="264">
        <v>7200</v>
      </c>
      <c r="M67" s="264">
        <v>70000</v>
      </c>
      <c r="N67" s="264">
        <v>623</v>
      </c>
      <c r="P67" s="286">
        <v>-825356.04</v>
      </c>
      <c r="Q67" s="286">
        <v>-135566.43</v>
      </c>
      <c r="R67" s="286">
        <v>2340789.7799999998</v>
      </c>
      <c r="U67" s="261">
        <v>533223.42000000004</v>
      </c>
      <c r="W67" s="261">
        <v>21.3</v>
      </c>
      <c r="X67" s="261">
        <v>1283362</v>
      </c>
      <c r="Y67" s="261">
        <v>81000</v>
      </c>
      <c r="Z67" s="262">
        <v>1665356</v>
      </c>
      <c r="AC67" s="262">
        <v>183791.63</v>
      </c>
      <c r="AD67" s="262">
        <v>60764.7</v>
      </c>
      <c r="AG67" s="99">
        <f t="shared" si="1"/>
        <v>668822.38</v>
      </c>
      <c r="AH67" s="36">
        <f t="shared" si="2"/>
        <v>77823</v>
      </c>
      <c r="AI67" s="25">
        <f t="shared" si="3"/>
        <v>590999.38</v>
      </c>
      <c r="AJ67" s="16">
        <f t="shared" si="4"/>
        <v>1897606.7200000002</v>
      </c>
      <c r="AK67" s="18">
        <f t="shared" si="5"/>
        <v>1909912.3299999998</v>
      </c>
      <c r="AL67" s="31">
        <f t="shared" si="6"/>
        <v>-12305.609999999637</v>
      </c>
    </row>
    <row r="68" spans="1:38" x14ac:dyDescent="0.2">
      <c r="A68" s="1" t="s">
        <v>474</v>
      </c>
      <c r="B68" s="1" t="s">
        <v>476</v>
      </c>
      <c r="C68" s="88">
        <v>3718</v>
      </c>
      <c r="D68" s="89" t="s">
        <v>1147</v>
      </c>
      <c r="E68" s="286" t="s">
        <v>1690</v>
      </c>
      <c r="F68" s="260">
        <v>44767.71</v>
      </c>
      <c r="H68" s="260">
        <v>42975.75</v>
      </c>
      <c r="I68" s="286">
        <v>74313</v>
      </c>
      <c r="J68" s="286">
        <v>346275.1</v>
      </c>
      <c r="P68" s="286">
        <v>69402.100000000006</v>
      </c>
      <c r="Q68" s="286">
        <v>720</v>
      </c>
      <c r="R68" s="286">
        <v>489048.9</v>
      </c>
      <c r="U68" s="261">
        <v>544671.81000000006</v>
      </c>
      <c r="X68" s="261">
        <v>1389344</v>
      </c>
      <c r="Y68" s="261">
        <v>86600</v>
      </c>
      <c r="Z68" s="262">
        <v>1781081</v>
      </c>
      <c r="AC68" s="262">
        <v>251357.81</v>
      </c>
      <c r="AD68" s="262">
        <v>28417.15</v>
      </c>
      <c r="AF68" s="262">
        <v>5000</v>
      </c>
      <c r="AG68" s="99">
        <f t="shared" si="1"/>
        <v>87743.459999999992</v>
      </c>
      <c r="AH68" s="36">
        <f t="shared" si="2"/>
        <v>0</v>
      </c>
      <c r="AI68" s="25">
        <f t="shared" si="3"/>
        <v>87743.459999999992</v>
      </c>
      <c r="AJ68" s="16">
        <f t="shared" si="4"/>
        <v>2020615.81</v>
      </c>
      <c r="AK68" s="18">
        <f t="shared" si="5"/>
        <v>2065855.96</v>
      </c>
      <c r="AL68" s="31">
        <f t="shared" si="6"/>
        <v>-45240.149999999907</v>
      </c>
    </row>
    <row r="69" spans="1:38" x14ac:dyDescent="0.2">
      <c r="A69" s="1" t="s">
        <v>474</v>
      </c>
      <c r="B69" s="1" t="s">
        <v>476</v>
      </c>
      <c r="C69" s="88">
        <v>3267</v>
      </c>
      <c r="D69" s="89" t="s">
        <v>1148</v>
      </c>
      <c r="E69" s="286" t="s">
        <v>1804</v>
      </c>
      <c r="F69" s="260">
        <v>251827.61</v>
      </c>
      <c r="H69" s="260">
        <v>43262.54</v>
      </c>
      <c r="I69" s="286">
        <v>1592060.5</v>
      </c>
      <c r="J69" s="286">
        <v>472375.3</v>
      </c>
      <c r="N69" s="264">
        <v>122.43</v>
      </c>
      <c r="Q69" s="286">
        <v>-47680.45</v>
      </c>
      <c r="R69" s="286">
        <v>2396007.25</v>
      </c>
      <c r="U69" s="261">
        <v>561727.56999999995</v>
      </c>
      <c r="V69" s="261">
        <v>24500</v>
      </c>
      <c r="W69" s="261">
        <v>43.8</v>
      </c>
      <c r="X69" s="261">
        <v>1333730</v>
      </c>
      <c r="Y69" s="261">
        <v>103200</v>
      </c>
      <c r="Z69" s="262">
        <v>1666846</v>
      </c>
      <c r="AB69" s="262">
        <v>6520</v>
      </c>
      <c r="AC69" s="262">
        <v>245954.35</v>
      </c>
      <c r="AD69" s="262">
        <v>64824.3</v>
      </c>
      <c r="AG69" s="99">
        <f t="shared" ref="AG69:AG132" si="7">SUM(F69:H69)</f>
        <v>295090.14999999997</v>
      </c>
      <c r="AH69" s="36">
        <f t="shared" ref="AH69:AH132" si="8">SUM(K69:N69)</f>
        <v>122.43</v>
      </c>
      <c r="AI69" s="25">
        <f t="shared" ref="AI69:AI132" si="9">AG69-AH69</f>
        <v>294967.71999999997</v>
      </c>
      <c r="AJ69" s="16">
        <f t="shared" ref="AJ69:AJ132" si="10">SUM(S69:Y69)</f>
        <v>2023201.37</v>
      </c>
      <c r="AK69" s="18">
        <f t="shared" ref="AK69:AK132" si="11">SUM(Z69:AF69)</f>
        <v>1984144.6500000001</v>
      </c>
      <c r="AL69" s="31">
        <f t="shared" ref="AL69:AL132" si="12">AJ69-AK69</f>
        <v>39056.719999999972</v>
      </c>
    </row>
    <row r="70" spans="1:38" s="57" customFormat="1" x14ac:dyDescent="0.2">
      <c r="A70" s="57" t="s">
        <v>474</v>
      </c>
      <c r="B70" s="57" t="s">
        <v>476</v>
      </c>
      <c r="C70" s="91">
        <v>2885</v>
      </c>
      <c r="D70" s="92" t="s">
        <v>1149</v>
      </c>
      <c r="E70" s="286" t="s">
        <v>1818</v>
      </c>
      <c r="F70" s="260">
        <v>347208.85</v>
      </c>
      <c r="G70" s="260"/>
      <c r="H70" s="260">
        <v>62898.2</v>
      </c>
      <c r="I70" s="286">
        <v>5166666.6399999997</v>
      </c>
      <c r="J70" s="286">
        <v>272895.33</v>
      </c>
      <c r="K70" s="264"/>
      <c r="L70" s="264"/>
      <c r="M70" s="264"/>
      <c r="N70" s="264">
        <v>0</v>
      </c>
      <c r="O70" s="286"/>
      <c r="P70" s="286">
        <v>-375795.99</v>
      </c>
      <c r="Q70" s="286">
        <v>720</v>
      </c>
      <c r="R70" s="286">
        <v>6403982.4100000001</v>
      </c>
      <c r="S70" s="261"/>
      <c r="T70" s="261"/>
      <c r="U70" s="261">
        <v>449301.21</v>
      </c>
      <c r="V70" s="261"/>
      <c r="W70" s="261"/>
      <c r="X70" s="261">
        <v>189570</v>
      </c>
      <c r="Y70" s="261">
        <v>103000</v>
      </c>
      <c r="Z70" s="262">
        <v>501130</v>
      </c>
      <c r="AA70" s="262"/>
      <c r="AB70" s="262"/>
      <c r="AC70" s="262">
        <v>251385.86</v>
      </c>
      <c r="AD70" s="262">
        <v>146512.75</v>
      </c>
      <c r="AE70" s="262"/>
      <c r="AF70" s="262"/>
      <c r="AG70" s="99">
        <f t="shared" si="7"/>
        <v>410107.05</v>
      </c>
      <c r="AH70" s="36">
        <f t="shared" si="8"/>
        <v>0</v>
      </c>
      <c r="AI70" s="25">
        <f t="shared" si="9"/>
        <v>410107.05</v>
      </c>
      <c r="AJ70" s="16">
        <f t="shared" si="10"/>
        <v>741871.21</v>
      </c>
      <c r="AK70" s="18">
        <f t="shared" si="11"/>
        <v>899028.61</v>
      </c>
      <c r="AL70" s="31">
        <f t="shared" si="12"/>
        <v>-157157.40000000002</v>
      </c>
    </row>
    <row r="71" spans="1:38" s="50" customFormat="1" x14ac:dyDescent="0.2">
      <c r="A71" s="50" t="s">
        <v>479</v>
      </c>
      <c r="B71" s="50" t="s">
        <v>480</v>
      </c>
      <c r="C71" s="88">
        <v>6036</v>
      </c>
      <c r="D71" s="89" t="s">
        <v>1150</v>
      </c>
      <c r="E71" s="286" t="s">
        <v>1691</v>
      </c>
      <c r="F71" s="260">
        <v>678668.36</v>
      </c>
      <c r="G71" s="260">
        <v>0</v>
      </c>
      <c r="H71" s="260">
        <v>81359.62</v>
      </c>
      <c r="I71" s="286">
        <v>806792.49</v>
      </c>
      <c r="J71" s="286">
        <v>-6063.1</v>
      </c>
      <c r="K71" s="264"/>
      <c r="L71" s="264"/>
      <c r="M71" s="264"/>
      <c r="N71" s="264"/>
      <c r="O71" s="286"/>
      <c r="P71" s="286"/>
      <c r="Q71" s="286">
        <v>-926940.79</v>
      </c>
      <c r="R71" s="286">
        <v>2227185.62</v>
      </c>
      <c r="S71" s="261">
        <v>238.71</v>
      </c>
      <c r="T71" s="261"/>
      <c r="U71" s="261">
        <v>1159987.06</v>
      </c>
      <c r="V71" s="261"/>
      <c r="W71" s="261"/>
      <c r="X71" s="261">
        <v>915700</v>
      </c>
      <c r="Y71" s="261"/>
      <c r="Z71" s="262">
        <v>1477750</v>
      </c>
      <c r="AA71" s="262"/>
      <c r="AB71" s="262"/>
      <c r="AC71" s="262">
        <v>271390.38</v>
      </c>
      <c r="AD71" s="262">
        <v>50549.85</v>
      </c>
      <c r="AE71" s="262"/>
      <c r="AF71" s="262"/>
      <c r="AG71" s="99">
        <f t="shared" si="7"/>
        <v>760027.98</v>
      </c>
      <c r="AH71" s="36">
        <f t="shared" si="8"/>
        <v>0</v>
      </c>
      <c r="AI71" s="25">
        <f t="shared" si="9"/>
        <v>760027.98</v>
      </c>
      <c r="AJ71" s="16">
        <f t="shared" si="10"/>
        <v>2075925.77</v>
      </c>
      <c r="AK71" s="18">
        <f t="shared" si="11"/>
        <v>1799690.23</v>
      </c>
      <c r="AL71" s="31">
        <f t="shared" si="12"/>
        <v>276235.54000000004</v>
      </c>
    </row>
    <row r="72" spans="1:38" s="50" customFormat="1" x14ac:dyDescent="0.2">
      <c r="A72" s="50" t="s">
        <v>479</v>
      </c>
      <c r="B72" s="50" t="s">
        <v>480</v>
      </c>
      <c r="C72" s="88">
        <v>4053</v>
      </c>
      <c r="D72" s="89" t="s">
        <v>1151</v>
      </c>
      <c r="E72" s="286" t="s">
        <v>1692</v>
      </c>
      <c r="F72" s="260">
        <v>583325.78</v>
      </c>
      <c r="G72" s="260">
        <v>0</v>
      </c>
      <c r="H72" s="260">
        <v>270231.2</v>
      </c>
      <c r="I72" s="286">
        <v>323368.96999999997</v>
      </c>
      <c r="J72" s="286">
        <v>28719.3</v>
      </c>
      <c r="K72" s="264"/>
      <c r="L72" s="264"/>
      <c r="M72" s="264"/>
      <c r="N72" s="264">
        <v>3034.5</v>
      </c>
      <c r="O72" s="286"/>
      <c r="P72" s="286"/>
      <c r="Q72" s="286">
        <v>-2980151.41</v>
      </c>
      <c r="R72" s="286">
        <v>4014093.13</v>
      </c>
      <c r="S72" s="261">
        <v>249.93</v>
      </c>
      <c r="T72" s="261"/>
      <c r="U72" s="261">
        <v>975303.67</v>
      </c>
      <c r="V72" s="261"/>
      <c r="W72" s="261"/>
      <c r="X72" s="261">
        <v>862850</v>
      </c>
      <c r="Y72" s="261"/>
      <c r="Z72" s="262">
        <v>1356318</v>
      </c>
      <c r="AA72" s="262"/>
      <c r="AB72" s="262"/>
      <c r="AC72" s="262">
        <v>260805.37</v>
      </c>
      <c r="AD72" s="262">
        <v>38134.199999999997</v>
      </c>
      <c r="AE72" s="262"/>
      <c r="AF72" s="262"/>
      <c r="AG72" s="99">
        <f t="shared" si="7"/>
        <v>853556.98</v>
      </c>
      <c r="AH72" s="36">
        <f t="shared" si="8"/>
        <v>3034.5</v>
      </c>
      <c r="AI72" s="25">
        <f t="shared" si="9"/>
        <v>850522.48</v>
      </c>
      <c r="AJ72" s="16">
        <f t="shared" si="10"/>
        <v>1838403.6</v>
      </c>
      <c r="AK72" s="18">
        <f t="shared" si="11"/>
        <v>1655257.57</v>
      </c>
      <c r="AL72" s="31">
        <f t="shared" si="12"/>
        <v>183146.03000000003</v>
      </c>
    </row>
    <row r="73" spans="1:38" s="50" customFormat="1" x14ac:dyDescent="0.2">
      <c r="A73" s="50" t="s">
        <v>479</v>
      </c>
      <c r="B73" s="50" t="s">
        <v>480</v>
      </c>
      <c r="C73" s="88">
        <v>4847</v>
      </c>
      <c r="D73" s="89" t="s">
        <v>1152</v>
      </c>
      <c r="E73" s="286" t="s">
        <v>1693</v>
      </c>
      <c r="F73" s="260">
        <v>713490.5</v>
      </c>
      <c r="G73" s="260">
        <v>0</v>
      </c>
      <c r="H73" s="260">
        <v>183569.18</v>
      </c>
      <c r="I73" s="286">
        <v>28198.1</v>
      </c>
      <c r="J73" s="286">
        <v>116511.5</v>
      </c>
      <c r="K73" s="264"/>
      <c r="L73" s="264"/>
      <c r="M73" s="264"/>
      <c r="N73" s="264"/>
      <c r="O73" s="286"/>
      <c r="P73" s="286"/>
      <c r="Q73" s="286">
        <v>-1119311.55</v>
      </c>
      <c r="R73" s="286">
        <v>2082417.38</v>
      </c>
      <c r="S73" s="261">
        <v>81.819999999999993</v>
      </c>
      <c r="T73" s="261"/>
      <c r="U73" s="261">
        <v>929985.68</v>
      </c>
      <c r="V73" s="261">
        <v>3000</v>
      </c>
      <c r="W73" s="261"/>
      <c r="X73" s="261">
        <v>903050</v>
      </c>
      <c r="Y73" s="261"/>
      <c r="Z73" s="262">
        <v>1416450</v>
      </c>
      <c r="AA73" s="262"/>
      <c r="AB73" s="262"/>
      <c r="AC73" s="262">
        <v>278031.95</v>
      </c>
      <c r="AD73" s="262">
        <v>46910.1</v>
      </c>
      <c r="AE73" s="262"/>
      <c r="AF73" s="262"/>
      <c r="AG73" s="99">
        <f t="shared" si="7"/>
        <v>897059.67999999993</v>
      </c>
      <c r="AH73" s="36">
        <f t="shared" si="8"/>
        <v>0</v>
      </c>
      <c r="AI73" s="25">
        <f t="shared" si="9"/>
        <v>897059.67999999993</v>
      </c>
      <c r="AJ73" s="16">
        <f t="shared" si="10"/>
        <v>1836117.5</v>
      </c>
      <c r="AK73" s="18">
        <f t="shared" si="11"/>
        <v>1741392.05</v>
      </c>
      <c r="AL73" s="31">
        <f t="shared" si="12"/>
        <v>94725.449999999953</v>
      </c>
    </row>
    <row r="74" spans="1:38" s="50" customFormat="1" x14ac:dyDescent="0.2">
      <c r="A74" s="50" t="s">
        <v>479</v>
      </c>
      <c r="B74" s="50" t="s">
        <v>480</v>
      </c>
      <c r="C74" s="88">
        <v>3826</v>
      </c>
      <c r="D74" s="89" t="s">
        <v>1153</v>
      </c>
      <c r="E74" s="286" t="s">
        <v>1694</v>
      </c>
      <c r="F74" s="260">
        <v>650330.18999999994</v>
      </c>
      <c r="G74" s="260">
        <v>0</v>
      </c>
      <c r="H74" s="260">
        <v>56305.02</v>
      </c>
      <c r="I74" s="286">
        <v>4</v>
      </c>
      <c r="J74" s="286">
        <v>53299.17</v>
      </c>
      <c r="K74" s="264"/>
      <c r="L74" s="264"/>
      <c r="M74" s="264"/>
      <c r="N74" s="264"/>
      <c r="O74" s="286"/>
      <c r="P74" s="286"/>
      <c r="Q74" s="286">
        <v>-1392456.84</v>
      </c>
      <c r="R74" s="286">
        <v>2028298.74</v>
      </c>
      <c r="S74" s="261"/>
      <c r="T74" s="261"/>
      <c r="U74" s="261">
        <v>740331.51</v>
      </c>
      <c r="V74" s="261"/>
      <c r="W74" s="261"/>
      <c r="X74" s="261">
        <v>609080</v>
      </c>
      <c r="Y74" s="261"/>
      <c r="Z74" s="262">
        <v>1043396</v>
      </c>
      <c r="AA74" s="262">
        <v>13980</v>
      </c>
      <c r="AB74" s="262"/>
      <c r="AC74" s="262">
        <v>128349.38</v>
      </c>
      <c r="AD74" s="262">
        <v>13242.65</v>
      </c>
      <c r="AE74" s="262"/>
      <c r="AF74" s="262"/>
      <c r="AG74" s="99">
        <f t="shared" si="7"/>
        <v>706635.21</v>
      </c>
      <c r="AH74" s="36">
        <f t="shared" si="8"/>
        <v>0</v>
      </c>
      <c r="AI74" s="25">
        <f t="shared" si="9"/>
        <v>706635.21</v>
      </c>
      <c r="AJ74" s="16">
        <f t="shared" si="10"/>
        <v>1349411.51</v>
      </c>
      <c r="AK74" s="18">
        <f t="shared" si="11"/>
        <v>1198968.0299999998</v>
      </c>
      <c r="AL74" s="31">
        <f t="shared" si="12"/>
        <v>150443.48000000021</v>
      </c>
    </row>
    <row r="75" spans="1:38" s="50" customFormat="1" x14ac:dyDescent="0.2">
      <c r="A75" s="50" t="s">
        <v>479</v>
      </c>
      <c r="B75" s="50" t="s">
        <v>480</v>
      </c>
      <c r="C75" s="88">
        <v>4181</v>
      </c>
      <c r="D75" s="89" t="s">
        <v>1154</v>
      </c>
      <c r="E75" s="286" t="s">
        <v>1695</v>
      </c>
      <c r="F75" s="260">
        <v>406020.41</v>
      </c>
      <c r="G75" s="260">
        <v>0</v>
      </c>
      <c r="H75" s="260">
        <v>132617.89000000001</v>
      </c>
      <c r="I75" s="286">
        <v>-19823.349999999999</v>
      </c>
      <c r="J75" s="286">
        <v>56110.879999999997</v>
      </c>
      <c r="K75" s="264"/>
      <c r="L75" s="264"/>
      <c r="M75" s="264"/>
      <c r="N75" s="264"/>
      <c r="O75" s="286"/>
      <c r="P75" s="286"/>
      <c r="Q75" s="286">
        <v>-2121375.52</v>
      </c>
      <c r="R75" s="286">
        <v>2569886.96</v>
      </c>
      <c r="S75" s="261">
        <v>85.77</v>
      </c>
      <c r="T75" s="261"/>
      <c r="U75" s="261">
        <v>802657.29</v>
      </c>
      <c r="V75" s="261"/>
      <c r="W75" s="261"/>
      <c r="X75" s="261">
        <v>809350</v>
      </c>
      <c r="Y75" s="261"/>
      <c r="Z75" s="262">
        <v>1299350</v>
      </c>
      <c r="AA75" s="262"/>
      <c r="AB75" s="262"/>
      <c r="AC75" s="262">
        <v>135686.19</v>
      </c>
      <c r="AD75" s="262">
        <v>35642.480000000003</v>
      </c>
      <c r="AE75" s="262"/>
      <c r="AF75" s="262"/>
      <c r="AG75" s="99">
        <f t="shared" si="7"/>
        <v>538638.30000000005</v>
      </c>
      <c r="AH75" s="36">
        <f t="shared" si="8"/>
        <v>0</v>
      </c>
      <c r="AI75" s="25">
        <f t="shared" si="9"/>
        <v>538638.30000000005</v>
      </c>
      <c r="AJ75" s="16">
        <f t="shared" si="10"/>
        <v>1612093.06</v>
      </c>
      <c r="AK75" s="18">
        <f t="shared" si="11"/>
        <v>1470678.67</v>
      </c>
      <c r="AL75" s="31">
        <f t="shared" si="12"/>
        <v>141414.39000000013</v>
      </c>
    </row>
    <row r="76" spans="1:38" s="50" customFormat="1" x14ac:dyDescent="0.2">
      <c r="A76" s="50" t="s">
        <v>479</v>
      </c>
      <c r="B76" s="50" t="s">
        <v>480</v>
      </c>
      <c r="C76" s="88">
        <v>2002</v>
      </c>
      <c r="D76" s="89" t="s">
        <v>1155</v>
      </c>
      <c r="E76" s="286" t="s">
        <v>1696</v>
      </c>
      <c r="F76" s="260">
        <v>561960.49</v>
      </c>
      <c r="G76" s="260">
        <v>0</v>
      </c>
      <c r="H76" s="260">
        <v>22684.81</v>
      </c>
      <c r="I76" s="286">
        <v>9062.8799999999992</v>
      </c>
      <c r="J76" s="286">
        <v>-14023.11</v>
      </c>
      <c r="K76" s="264"/>
      <c r="L76" s="264"/>
      <c r="M76" s="264"/>
      <c r="N76" s="264">
        <v>0</v>
      </c>
      <c r="O76" s="286"/>
      <c r="P76" s="286"/>
      <c r="Q76" s="286">
        <v>-907517.68</v>
      </c>
      <c r="R76" s="286">
        <v>1423307.83</v>
      </c>
      <c r="S76" s="261">
        <v>944.03</v>
      </c>
      <c r="T76" s="261"/>
      <c r="U76" s="261">
        <v>647050.54</v>
      </c>
      <c r="V76" s="261"/>
      <c r="W76" s="261"/>
      <c r="X76" s="261">
        <v>820900</v>
      </c>
      <c r="Y76" s="261"/>
      <c r="Z76" s="262">
        <v>1210401</v>
      </c>
      <c r="AA76" s="262"/>
      <c r="AB76" s="262"/>
      <c r="AC76" s="262">
        <v>123985.95</v>
      </c>
      <c r="AD76" s="262">
        <v>49714.7</v>
      </c>
      <c r="AE76" s="262"/>
      <c r="AF76" s="262"/>
      <c r="AG76" s="99">
        <f t="shared" si="7"/>
        <v>584645.30000000005</v>
      </c>
      <c r="AH76" s="36">
        <f t="shared" si="8"/>
        <v>0</v>
      </c>
      <c r="AI76" s="25">
        <f t="shared" si="9"/>
        <v>584645.30000000005</v>
      </c>
      <c r="AJ76" s="16">
        <f t="shared" si="10"/>
        <v>1468894.57</v>
      </c>
      <c r="AK76" s="18">
        <f t="shared" si="11"/>
        <v>1384101.65</v>
      </c>
      <c r="AL76" s="31">
        <f t="shared" si="12"/>
        <v>84792.920000000158</v>
      </c>
    </row>
    <row r="77" spans="1:38" s="50" customFormat="1" x14ac:dyDescent="0.2">
      <c r="A77" s="50" t="s">
        <v>479</v>
      </c>
      <c r="B77" s="50" t="s">
        <v>480</v>
      </c>
      <c r="C77" s="88">
        <v>1933</v>
      </c>
      <c r="D77" s="89" t="s">
        <v>1156</v>
      </c>
      <c r="E77" s="286" t="s">
        <v>1805</v>
      </c>
      <c r="F77" s="260">
        <v>58066.239999999998</v>
      </c>
      <c r="G77" s="260">
        <v>0</v>
      </c>
      <c r="H77" s="260">
        <v>273253.53000000003</v>
      </c>
      <c r="I77" s="286">
        <v>15728.04</v>
      </c>
      <c r="J77" s="286">
        <v>35265.800000000003</v>
      </c>
      <c r="K77" s="264"/>
      <c r="L77" s="264"/>
      <c r="M77" s="264"/>
      <c r="N77" s="264">
        <v>520</v>
      </c>
      <c r="O77" s="286"/>
      <c r="P77" s="286"/>
      <c r="Q77" s="286">
        <v>-1650823.97</v>
      </c>
      <c r="R77" s="286">
        <v>2051654.89</v>
      </c>
      <c r="S77" s="261"/>
      <c r="T77" s="261"/>
      <c r="U77" s="261">
        <v>810003.41</v>
      </c>
      <c r="V77" s="261"/>
      <c r="W77" s="261"/>
      <c r="X77" s="261">
        <v>712000</v>
      </c>
      <c r="Y77" s="261"/>
      <c r="Z77" s="262">
        <v>1076880</v>
      </c>
      <c r="AA77" s="262">
        <v>11220</v>
      </c>
      <c r="AB77" s="262">
        <v>3060</v>
      </c>
      <c r="AC77" s="262">
        <v>366748.92</v>
      </c>
      <c r="AD77" s="262">
        <v>70834.8</v>
      </c>
      <c r="AE77" s="262"/>
      <c r="AF77" s="262"/>
      <c r="AG77" s="99">
        <f t="shared" si="7"/>
        <v>331319.77</v>
      </c>
      <c r="AH77" s="36">
        <f t="shared" si="8"/>
        <v>520</v>
      </c>
      <c r="AI77" s="25">
        <f t="shared" si="9"/>
        <v>330799.77</v>
      </c>
      <c r="AJ77" s="16">
        <f t="shared" si="10"/>
        <v>1522003.4100000001</v>
      </c>
      <c r="AK77" s="18">
        <f t="shared" si="11"/>
        <v>1528743.72</v>
      </c>
      <c r="AL77" s="31">
        <f t="shared" si="12"/>
        <v>-6740.309999999823</v>
      </c>
    </row>
    <row r="78" spans="1:38" x14ac:dyDescent="0.2">
      <c r="A78" s="1" t="s">
        <v>483</v>
      </c>
      <c r="B78" s="1" t="s">
        <v>484</v>
      </c>
      <c r="C78" s="88">
        <v>3743</v>
      </c>
      <c r="D78" s="89" t="s">
        <v>1157</v>
      </c>
      <c r="E78" s="286" t="s">
        <v>1697</v>
      </c>
      <c r="F78" s="260">
        <v>134876.84</v>
      </c>
      <c r="G78" s="260">
        <v>0</v>
      </c>
      <c r="H78" s="260">
        <v>112054.99</v>
      </c>
      <c r="I78" s="286">
        <v>634418.99</v>
      </c>
      <c r="J78" s="286">
        <v>203650.35</v>
      </c>
      <c r="L78" s="264">
        <v>574.73</v>
      </c>
      <c r="R78" s="286">
        <v>1625943.2</v>
      </c>
      <c r="U78" s="261">
        <v>611361.75</v>
      </c>
      <c r="V78" s="261">
        <v>30</v>
      </c>
      <c r="W78" s="261">
        <v>83.91</v>
      </c>
      <c r="X78" s="261">
        <v>423860</v>
      </c>
      <c r="Y78" s="261">
        <v>90</v>
      </c>
      <c r="Z78" s="262">
        <v>702620</v>
      </c>
      <c r="AC78" s="262">
        <v>387462.08</v>
      </c>
      <c r="AD78" s="262">
        <v>89562.67</v>
      </c>
      <c r="AG78" s="99">
        <f t="shared" si="7"/>
        <v>246931.83000000002</v>
      </c>
      <c r="AH78" s="36">
        <f t="shared" si="8"/>
        <v>574.73</v>
      </c>
      <c r="AI78" s="25">
        <f t="shared" si="9"/>
        <v>246357.1</v>
      </c>
      <c r="AJ78" s="16">
        <f t="shared" si="10"/>
        <v>1035425.66</v>
      </c>
      <c r="AK78" s="18">
        <f t="shared" si="11"/>
        <v>1179644.75</v>
      </c>
      <c r="AL78" s="31">
        <f t="shared" si="12"/>
        <v>-144219.08999999997</v>
      </c>
    </row>
    <row r="79" spans="1:38" x14ac:dyDescent="0.2">
      <c r="A79" s="1" t="s">
        <v>483</v>
      </c>
      <c r="B79" s="1" t="s">
        <v>484</v>
      </c>
      <c r="C79" s="88">
        <v>3747</v>
      </c>
      <c r="D79" s="89" t="s">
        <v>1158</v>
      </c>
      <c r="E79" s="286" t="s">
        <v>1698</v>
      </c>
      <c r="F79" s="260">
        <v>67979.539999999994</v>
      </c>
      <c r="G79" s="260">
        <v>0</v>
      </c>
      <c r="H79" s="260">
        <v>76685.42</v>
      </c>
      <c r="I79" s="286">
        <v>300028.14</v>
      </c>
      <c r="J79" s="286">
        <v>94817.15</v>
      </c>
      <c r="L79" s="264">
        <v>12101.39</v>
      </c>
      <c r="R79" s="286">
        <v>1700209.39</v>
      </c>
      <c r="U79" s="261">
        <v>886643.8</v>
      </c>
      <c r="X79" s="261">
        <v>604440</v>
      </c>
      <c r="Z79" s="262">
        <v>1086310</v>
      </c>
      <c r="AC79" s="262">
        <v>307545.39</v>
      </c>
      <c r="AD79" s="262">
        <v>61101.06</v>
      </c>
      <c r="AG79" s="99">
        <f t="shared" si="7"/>
        <v>144664.95999999999</v>
      </c>
      <c r="AH79" s="36">
        <f t="shared" si="8"/>
        <v>12101.39</v>
      </c>
      <c r="AI79" s="25">
        <f t="shared" si="9"/>
        <v>132563.57</v>
      </c>
      <c r="AJ79" s="16">
        <f t="shared" si="10"/>
        <v>1491083.8</v>
      </c>
      <c r="AK79" s="18">
        <f t="shared" si="11"/>
        <v>1454956.4500000002</v>
      </c>
      <c r="AL79" s="31">
        <f t="shared" si="12"/>
        <v>36127.34999999986</v>
      </c>
    </row>
    <row r="80" spans="1:38" x14ac:dyDescent="0.2">
      <c r="A80" s="1" t="s">
        <v>483</v>
      </c>
      <c r="B80" s="1" t="s">
        <v>484</v>
      </c>
      <c r="C80" s="88">
        <v>3095</v>
      </c>
      <c r="D80" s="89" t="s">
        <v>1159</v>
      </c>
      <c r="E80" s="286" t="s">
        <v>1699</v>
      </c>
      <c r="F80" s="260">
        <v>246073.16</v>
      </c>
      <c r="G80" s="260">
        <v>0</v>
      </c>
      <c r="H80" s="260">
        <v>59014.87</v>
      </c>
      <c r="I80" s="286">
        <v>337087.98</v>
      </c>
      <c r="J80" s="286">
        <v>65612.36</v>
      </c>
      <c r="R80" s="286">
        <v>1448416.88</v>
      </c>
      <c r="U80" s="261">
        <v>567957.07999999996</v>
      </c>
      <c r="X80" s="261">
        <v>615910</v>
      </c>
      <c r="Z80" s="262">
        <v>911370</v>
      </c>
      <c r="AC80" s="262">
        <v>158104.42000000001</v>
      </c>
      <c r="AD80" s="262">
        <v>71643.679999999993</v>
      </c>
      <c r="AG80" s="99">
        <f t="shared" si="7"/>
        <v>305088.03000000003</v>
      </c>
      <c r="AH80" s="36">
        <f t="shared" si="8"/>
        <v>0</v>
      </c>
      <c r="AI80" s="25">
        <f t="shared" si="9"/>
        <v>305088.03000000003</v>
      </c>
      <c r="AJ80" s="16">
        <f t="shared" si="10"/>
        <v>1183867.08</v>
      </c>
      <c r="AK80" s="18">
        <f t="shared" si="11"/>
        <v>1141118.0999999999</v>
      </c>
      <c r="AL80" s="31">
        <f t="shared" si="12"/>
        <v>42748.980000000214</v>
      </c>
    </row>
    <row r="81" spans="1:38" x14ac:dyDescent="0.2">
      <c r="A81" s="1" t="s">
        <v>483</v>
      </c>
      <c r="B81" s="1" t="s">
        <v>484</v>
      </c>
      <c r="C81" s="88">
        <v>1530</v>
      </c>
      <c r="D81" s="89" t="s">
        <v>1160</v>
      </c>
      <c r="E81" s="286" t="s">
        <v>1700</v>
      </c>
      <c r="F81" s="260">
        <v>233717.31</v>
      </c>
      <c r="G81" s="260">
        <v>0</v>
      </c>
      <c r="H81" s="260">
        <v>16994.12</v>
      </c>
      <c r="I81" s="286">
        <v>382372.98</v>
      </c>
      <c r="J81" s="286">
        <v>320417.74</v>
      </c>
      <c r="R81" s="286">
        <v>2079850.72</v>
      </c>
      <c r="U81" s="261">
        <v>568376.48</v>
      </c>
      <c r="X81" s="261">
        <v>367862.57</v>
      </c>
      <c r="Z81" s="262">
        <v>621662.56999999995</v>
      </c>
      <c r="AC81" s="262">
        <v>141102.23000000001</v>
      </c>
      <c r="AD81" s="262">
        <v>100107.87</v>
      </c>
      <c r="AG81" s="99">
        <f t="shared" si="7"/>
        <v>250711.43</v>
      </c>
      <c r="AH81" s="36">
        <f t="shared" si="8"/>
        <v>0</v>
      </c>
      <c r="AI81" s="25">
        <f t="shared" si="9"/>
        <v>250711.43</v>
      </c>
      <c r="AJ81" s="16">
        <f t="shared" si="10"/>
        <v>936239.05</v>
      </c>
      <c r="AK81" s="18">
        <f t="shared" si="11"/>
        <v>862872.66999999993</v>
      </c>
      <c r="AL81" s="31">
        <f t="shared" si="12"/>
        <v>73366.380000000121</v>
      </c>
    </row>
    <row r="82" spans="1:38" x14ac:dyDescent="0.2">
      <c r="A82" s="1" t="s">
        <v>483</v>
      </c>
      <c r="B82" s="1" t="s">
        <v>484</v>
      </c>
      <c r="C82" s="88">
        <v>4004</v>
      </c>
      <c r="D82" s="89" t="s">
        <v>1161</v>
      </c>
      <c r="E82" s="286" t="s">
        <v>1701</v>
      </c>
      <c r="F82" s="260">
        <v>109302.1</v>
      </c>
      <c r="G82" s="260">
        <v>0</v>
      </c>
      <c r="H82" s="260">
        <v>24678.06</v>
      </c>
      <c r="I82" s="286">
        <v>356929.59</v>
      </c>
      <c r="J82" s="286">
        <v>82088.3</v>
      </c>
      <c r="L82" s="264">
        <v>451</v>
      </c>
      <c r="R82" s="286">
        <v>1478004.6</v>
      </c>
      <c r="U82" s="261">
        <v>616838.56000000006</v>
      </c>
      <c r="X82" s="261">
        <v>451470</v>
      </c>
      <c r="Z82" s="262">
        <v>806715</v>
      </c>
      <c r="AC82" s="262">
        <v>179461.9</v>
      </c>
      <c r="AD82" s="262">
        <v>55505.58</v>
      </c>
      <c r="AG82" s="99">
        <f t="shared" si="7"/>
        <v>133980.16</v>
      </c>
      <c r="AH82" s="36">
        <f t="shared" si="8"/>
        <v>451</v>
      </c>
      <c r="AI82" s="25">
        <f t="shared" si="9"/>
        <v>133529.16</v>
      </c>
      <c r="AJ82" s="16">
        <f t="shared" si="10"/>
        <v>1068308.56</v>
      </c>
      <c r="AK82" s="18">
        <f t="shared" si="11"/>
        <v>1041682.48</v>
      </c>
      <c r="AL82" s="31">
        <f t="shared" si="12"/>
        <v>26626.080000000075</v>
      </c>
    </row>
    <row r="83" spans="1:38" x14ac:dyDescent="0.2">
      <c r="A83" s="1" t="s">
        <v>483</v>
      </c>
      <c r="B83" s="1" t="s">
        <v>484</v>
      </c>
      <c r="C83" s="88">
        <v>6265</v>
      </c>
      <c r="D83" s="89" t="s">
        <v>1162</v>
      </c>
      <c r="E83" s="286" t="s">
        <v>1702</v>
      </c>
      <c r="F83" s="260">
        <v>312363.90999999997</v>
      </c>
      <c r="G83" s="260">
        <v>0</v>
      </c>
      <c r="H83" s="260">
        <v>49283.49</v>
      </c>
      <c r="I83" s="286">
        <v>178881.71</v>
      </c>
      <c r="J83" s="286">
        <v>54358.12</v>
      </c>
      <c r="R83" s="286">
        <v>1774409.19</v>
      </c>
      <c r="U83" s="261">
        <v>759899.37</v>
      </c>
      <c r="X83" s="261">
        <v>875200</v>
      </c>
      <c r="Z83" s="262">
        <v>1260450</v>
      </c>
      <c r="AC83" s="262">
        <v>208325.45</v>
      </c>
      <c r="AD83" s="262">
        <v>60947.66</v>
      </c>
      <c r="AG83" s="99">
        <f t="shared" si="7"/>
        <v>361647.39999999997</v>
      </c>
      <c r="AH83" s="36">
        <f t="shared" si="8"/>
        <v>0</v>
      </c>
      <c r="AI83" s="25">
        <f t="shared" si="9"/>
        <v>361647.39999999997</v>
      </c>
      <c r="AJ83" s="16">
        <f t="shared" si="10"/>
        <v>1635099.37</v>
      </c>
      <c r="AK83" s="18">
        <f t="shared" si="11"/>
        <v>1529723.1099999999</v>
      </c>
      <c r="AL83" s="31">
        <f t="shared" si="12"/>
        <v>105376.26000000024</v>
      </c>
    </row>
    <row r="84" spans="1:38" x14ac:dyDescent="0.2">
      <c r="A84" s="1" t="s">
        <v>483</v>
      </c>
      <c r="B84" s="1" t="s">
        <v>484</v>
      </c>
      <c r="C84" s="88">
        <v>4051</v>
      </c>
      <c r="D84" s="89" t="s">
        <v>1163</v>
      </c>
      <c r="E84" s="286" t="s">
        <v>1703</v>
      </c>
      <c r="F84" s="260">
        <v>119163.56</v>
      </c>
      <c r="G84" s="260">
        <v>0</v>
      </c>
      <c r="H84" s="260">
        <v>35955.68</v>
      </c>
      <c r="I84" s="286">
        <v>443034.06</v>
      </c>
      <c r="J84" s="286">
        <v>103955.21</v>
      </c>
      <c r="R84" s="286">
        <v>1568940.19</v>
      </c>
      <c r="U84" s="261">
        <v>702646.88</v>
      </c>
      <c r="X84" s="261">
        <v>612760</v>
      </c>
      <c r="Z84" s="262">
        <v>1016910</v>
      </c>
      <c r="AC84" s="262">
        <v>198687.31</v>
      </c>
      <c r="AD84" s="262">
        <v>53602.76</v>
      </c>
      <c r="AG84" s="99">
        <f t="shared" si="7"/>
        <v>155119.24</v>
      </c>
      <c r="AH84" s="36">
        <f t="shared" si="8"/>
        <v>0</v>
      </c>
      <c r="AI84" s="25">
        <f t="shared" si="9"/>
        <v>155119.24</v>
      </c>
      <c r="AJ84" s="16">
        <f t="shared" si="10"/>
        <v>1315406.8799999999</v>
      </c>
      <c r="AK84" s="18">
        <f t="shared" si="11"/>
        <v>1269200.07</v>
      </c>
      <c r="AL84" s="31">
        <f t="shared" si="12"/>
        <v>46206.809999999823</v>
      </c>
    </row>
    <row r="85" spans="1:38" x14ac:dyDescent="0.2">
      <c r="A85" s="1" t="s">
        <v>483</v>
      </c>
      <c r="B85" s="1" t="s">
        <v>484</v>
      </c>
      <c r="C85" s="88">
        <v>3423</v>
      </c>
      <c r="D85" s="89" t="s">
        <v>1164</v>
      </c>
      <c r="E85" s="286" t="s">
        <v>1704</v>
      </c>
      <c r="F85" s="260">
        <v>175352.67</v>
      </c>
      <c r="G85" s="260">
        <v>0</v>
      </c>
      <c r="H85" s="260">
        <v>15564.29</v>
      </c>
      <c r="I85" s="286">
        <v>469931.88</v>
      </c>
      <c r="J85" s="286">
        <v>33844.949999999997</v>
      </c>
      <c r="R85" s="286">
        <v>1499346.49</v>
      </c>
      <c r="U85" s="261">
        <v>793946.38</v>
      </c>
      <c r="W85" s="261">
        <v>678.28</v>
      </c>
      <c r="X85" s="261">
        <v>455810</v>
      </c>
      <c r="Z85" s="262">
        <v>938760</v>
      </c>
      <c r="AC85" s="262">
        <v>178669.53</v>
      </c>
      <c r="AD85" s="262">
        <v>61314.19</v>
      </c>
      <c r="AG85" s="99">
        <f t="shared" si="7"/>
        <v>190916.96000000002</v>
      </c>
      <c r="AH85" s="36">
        <f t="shared" si="8"/>
        <v>0</v>
      </c>
      <c r="AI85" s="25">
        <f t="shared" si="9"/>
        <v>190916.96000000002</v>
      </c>
      <c r="AJ85" s="16">
        <f t="shared" si="10"/>
        <v>1250434.6600000001</v>
      </c>
      <c r="AK85" s="18">
        <f t="shared" si="11"/>
        <v>1178743.72</v>
      </c>
      <c r="AL85" s="31">
        <f t="shared" si="12"/>
        <v>71690.940000000177</v>
      </c>
    </row>
    <row r="86" spans="1:38" x14ac:dyDescent="0.2">
      <c r="A86" s="1" t="s">
        <v>483</v>
      </c>
      <c r="B86" s="1" t="s">
        <v>484</v>
      </c>
      <c r="C86" s="88">
        <v>1355</v>
      </c>
      <c r="D86" s="89" t="s">
        <v>1165</v>
      </c>
      <c r="E86" s="286" t="s">
        <v>1812</v>
      </c>
      <c r="F86" s="260">
        <v>148563.89000000001</v>
      </c>
      <c r="G86" s="260">
        <v>0</v>
      </c>
      <c r="H86" s="260">
        <v>30485.23</v>
      </c>
      <c r="I86" s="286">
        <v>454867.11</v>
      </c>
      <c r="J86" s="286">
        <v>46157.04</v>
      </c>
      <c r="Q86" s="286">
        <v>146.19999999999999</v>
      </c>
      <c r="R86" s="286">
        <v>2293429.0699999998</v>
      </c>
      <c r="U86" s="261">
        <v>336472.17</v>
      </c>
      <c r="X86" s="261">
        <v>373100</v>
      </c>
      <c r="Z86" s="262">
        <v>531400</v>
      </c>
      <c r="AC86" s="262">
        <v>112423.6</v>
      </c>
      <c r="AD86" s="262">
        <v>49999.62</v>
      </c>
      <c r="AG86" s="99">
        <f t="shared" si="7"/>
        <v>179049.12000000002</v>
      </c>
      <c r="AH86" s="36">
        <f t="shared" si="8"/>
        <v>0</v>
      </c>
      <c r="AI86" s="25">
        <f t="shared" si="9"/>
        <v>179049.12000000002</v>
      </c>
      <c r="AJ86" s="16">
        <f t="shared" si="10"/>
        <v>709572.16999999993</v>
      </c>
      <c r="AK86" s="18">
        <f t="shared" si="11"/>
        <v>693823.22</v>
      </c>
      <c r="AL86" s="31">
        <f t="shared" si="12"/>
        <v>15748.949999999953</v>
      </c>
    </row>
    <row r="87" spans="1:38" x14ac:dyDescent="0.2">
      <c r="A87" s="1" t="s">
        <v>487</v>
      </c>
      <c r="B87" s="1" t="s">
        <v>488</v>
      </c>
      <c r="C87" s="88">
        <v>2146</v>
      </c>
      <c r="D87" s="89" t="s">
        <v>1166</v>
      </c>
      <c r="E87" s="286" t="s">
        <v>1705</v>
      </c>
      <c r="F87" s="260">
        <v>511987.35</v>
      </c>
      <c r="G87" s="260">
        <v>0</v>
      </c>
      <c r="H87" s="260">
        <v>33397.370000000003</v>
      </c>
      <c r="I87" s="286">
        <v>798373.58</v>
      </c>
      <c r="J87" s="286">
        <v>51238.46</v>
      </c>
      <c r="M87" s="264">
        <v>98000</v>
      </c>
      <c r="Q87" s="286">
        <v>-282612.59000000003</v>
      </c>
      <c r="R87" s="286">
        <v>1525529.54</v>
      </c>
      <c r="U87" s="261">
        <v>335354.56</v>
      </c>
      <c r="W87" s="261">
        <v>1106.7</v>
      </c>
      <c r="X87" s="261">
        <v>365210</v>
      </c>
      <c r="Z87" s="262">
        <v>469260</v>
      </c>
      <c r="AC87" s="262">
        <v>149587.75</v>
      </c>
      <c r="AD87" s="262">
        <v>23035.7</v>
      </c>
      <c r="AG87" s="99">
        <f t="shared" si="7"/>
        <v>545384.72</v>
      </c>
      <c r="AH87" s="36">
        <f t="shared" si="8"/>
        <v>98000</v>
      </c>
      <c r="AI87" s="25">
        <f t="shared" si="9"/>
        <v>447384.72</v>
      </c>
      <c r="AJ87" s="16">
        <f t="shared" si="10"/>
        <v>701671.26</v>
      </c>
      <c r="AK87" s="18">
        <f t="shared" si="11"/>
        <v>641883.44999999995</v>
      </c>
      <c r="AL87" s="31">
        <f t="shared" si="12"/>
        <v>59787.810000000056</v>
      </c>
    </row>
    <row r="88" spans="1:38" x14ac:dyDescent="0.2">
      <c r="A88" s="1" t="s">
        <v>487</v>
      </c>
      <c r="B88" s="1" t="s">
        <v>488</v>
      </c>
      <c r="C88" s="88">
        <v>1277</v>
      </c>
      <c r="D88" s="89" t="s">
        <v>1167</v>
      </c>
      <c r="E88" s="286" t="s">
        <v>1706</v>
      </c>
      <c r="F88" s="260">
        <v>388512.13</v>
      </c>
      <c r="G88" s="260">
        <v>0</v>
      </c>
      <c r="H88" s="260">
        <v>14200.74</v>
      </c>
      <c r="I88" s="286">
        <v>410482.65</v>
      </c>
      <c r="J88" s="286">
        <v>22472.2</v>
      </c>
      <c r="L88" s="264">
        <v>73000</v>
      </c>
      <c r="M88" s="264">
        <v>37000</v>
      </c>
      <c r="Q88" s="286">
        <v>-775100.94</v>
      </c>
      <c r="R88" s="286">
        <v>1451545.03</v>
      </c>
      <c r="U88" s="261">
        <v>286984.5</v>
      </c>
      <c r="X88" s="261">
        <v>359050</v>
      </c>
      <c r="Z88" s="262">
        <v>467950</v>
      </c>
      <c r="AC88" s="262">
        <v>100678.52</v>
      </c>
      <c r="AD88" s="262">
        <v>22217.35</v>
      </c>
      <c r="AG88" s="99">
        <f t="shared" si="7"/>
        <v>402712.87</v>
      </c>
      <c r="AH88" s="36">
        <f t="shared" si="8"/>
        <v>110000</v>
      </c>
      <c r="AI88" s="25">
        <f t="shared" si="9"/>
        <v>292712.87</v>
      </c>
      <c r="AJ88" s="16">
        <f t="shared" si="10"/>
        <v>646034.5</v>
      </c>
      <c r="AK88" s="18">
        <f t="shared" si="11"/>
        <v>590845.87</v>
      </c>
      <c r="AL88" s="31">
        <f t="shared" si="12"/>
        <v>55188.630000000005</v>
      </c>
    </row>
    <row r="89" spans="1:38" x14ac:dyDescent="0.2">
      <c r="A89" s="1" t="s">
        <v>487</v>
      </c>
      <c r="B89" s="1" t="s">
        <v>488</v>
      </c>
      <c r="C89" s="88">
        <v>2783</v>
      </c>
      <c r="D89" s="89" t="s">
        <v>1168</v>
      </c>
      <c r="E89" s="286" t="s">
        <v>1707</v>
      </c>
      <c r="F89" s="260">
        <v>585988.38</v>
      </c>
      <c r="G89" s="260">
        <v>0</v>
      </c>
      <c r="H89" s="260">
        <v>19436.689999999999</v>
      </c>
      <c r="I89" s="286">
        <v>2261770.7799999998</v>
      </c>
      <c r="J89" s="286">
        <v>-14997.07</v>
      </c>
      <c r="L89" s="264">
        <v>95000</v>
      </c>
      <c r="M89" s="264">
        <v>70000</v>
      </c>
      <c r="Q89" s="286">
        <v>2303650.02</v>
      </c>
      <c r="R89" s="286">
        <v>328050.34000000003</v>
      </c>
      <c r="U89" s="261">
        <v>415611.03</v>
      </c>
      <c r="X89" s="261">
        <v>498050</v>
      </c>
      <c r="Z89" s="262">
        <v>551342</v>
      </c>
      <c r="AC89" s="262">
        <v>229000.76</v>
      </c>
      <c r="AD89" s="262">
        <v>71943.850000000006</v>
      </c>
      <c r="AG89" s="99">
        <f t="shared" si="7"/>
        <v>605425.06999999995</v>
      </c>
      <c r="AH89" s="36">
        <f t="shared" si="8"/>
        <v>165000</v>
      </c>
      <c r="AI89" s="25">
        <f t="shared" si="9"/>
        <v>440425.06999999995</v>
      </c>
      <c r="AJ89" s="16">
        <f t="shared" si="10"/>
        <v>913661.03</v>
      </c>
      <c r="AK89" s="18">
        <f t="shared" si="11"/>
        <v>852286.61</v>
      </c>
      <c r="AL89" s="31">
        <f t="shared" si="12"/>
        <v>61374.420000000042</v>
      </c>
    </row>
    <row r="90" spans="1:38" x14ac:dyDescent="0.2">
      <c r="A90" s="1" t="s">
        <v>487</v>
      </c>
      <c r="B90" s="1" t="s">
        <v>488</v>
      </c>
      <c r="C90" s="88">
        <v>1769</v>
      </c>
      <c r="D90" s="89" t="s">
        <v>1169</v>
      </c>
      <c r="E90" s="286" t="s">
        <v>1800</v>
      </c>
      <c r="F90" s="260">
        <v>278944.59000000003</v>
      </c>
      <c r="G90" s="260">
        <v>0</v>
      </c>
      <c r="H90" s="260">
        <v>17609.240000000002</v>
      </c>
      <c r="I90" s="286">
        <v>278220.75</v>
      </c>
      <c r="J90" s="286">
        <v>2567.2600000000002</v>
      </c>
      <c r="L90" s="264">
        <v>130000</v>
      </c>
      <c r="M90" s="264">
        <v>66750</v>
      </c>
      <c r="Q90" s="286">
        <v>-1485746.22</v>
      </c>
      <c r="R90" s="286">
        <v>1852229.71</v>
      </c>
      <c r="U90" s="261">
        <v>289888.87</v>
      </c>
      <c r="X90" s="261">
        <v>469890</v>
      </c>
      <c r="Z90" s="262">
        <v>591140</v>
      </c>
      <c r="AC90" s="262">
        <v>113582.62</v>
      </c>
      <c r="AD90" s="262">
        <v>27793.9</v>
      </c>
      <c r="AG90" s="99">
        <f t="shared" si="7"/>
        <v>296553.83</v>
      </c>
      <c r="AH90" s="36">
        <f t="shared" si="8"/>
        <v>196750</v>
      </c>
      <c r="AI90" s="25">
        <f t="shared" si="9"/>
        <v>99803.830000000016</v>
      </c>
      <c r="AJ90" s="16">
        <f t="shared" si="10"/>
        <v>759778.87</v>
      </c>
      <c r="AK90" s="18">
        <f t="shared" si="11"/>
        <v>732516.52</v>
      </c>
      <c r="AL90" s="31">
        <f t="shared" si="12"/>
        <v>27262.349999999977</v>
      </c>
    </row>
    <row r="91" spans="1:38" ht="16.5" customHeight="1" x14ac:dyDescent="0.2">
      <c r="A91" s="1" t="s">
        <v>491</v>
      </c>
      <c r="B91" s="1" t="s">
        <v>492</v>
      </c>
      <c r="C91" s="88">
        <v>5781</v>
      </c>
      <c r="D91" s="89" t="s">
        <v>1170</v>
      </c>
      <c r="E91" s="286" t="s">
        <v>1708</v>
      </c>
      <c r="F91" s="260">
        <v>322557.46999999997</v>
      </c>
      <c r="G91" s="260">
        <v>0</v>
      </c>
      <c r="H91" s="260">
        <v>12410.71</v>
      </c>
      <c r="I91" s="286">
        <v>319672.69</v>
      </c>
      <c r="J91" s="286">
        <v>-1605.48</v>
      </c>
      <c r="L91" s="264">
        <v>4650</v>
      </c>
      <c r="N91" s="264">
        <v>14.02</v>
      </c>
      <c r="Q91" s="286">
        <v>-1792704.82</v>
      </c>
      <c r="R91" s="286">
        <v>2452917.63</v>
      </c>
      <c r="U91" s="261">
        <v>941771.83</v>
      </c>
      <c r="W91" s="261">
        <v>10.86</v>
      </c>
      <c r="X91" s="261">
        <v>654700</v>
      </c>
      <c r="Y91" s="261">
        <v>7500</v>
      </c>
      <c r="Z91" s="262">
        <v>1094050</v>
      </c>
      <c r="AC91" s="262">
        <v>479855.52</v>
      </c>
      <c r="AD91" s="262">
        <v>26493.61</v>
      </c>
      <c r="AG91" s="99">
        <f t="shared" si="7"/>
        <v>334968.18</v>
      </c>
      <c r="AH91" s="36">
        <f t="shared" si="8"/>
        <v>4664.0200000000004</v>
      </c>
      <c r="AI91" s="25">
        <f t="shared" si="9"/>
        <v>330304.15999999997</v>
      </c>
      <c r="AJ91" s="16">
        <f t="shared" si="10"/>
        <v>1603982.69</v>
      </c>
      <c r="AK91" s="18">
        <f t="shared" si="11"/>
        <v>1600399.1300000001</v>
      </c>
      <c r="AL91" s="31">
        <f t="shared" si="12"/>
        <v>3583.559999999823</v>
      </c>
    </row>
    <row r="92" spans="1:38" x14ac:dyDescent="0.2">
      <c r="A92" s="1" t="s">
        <v>491</v>
      </c>
      <c r="B92" s="1" t="s">
        <v>492</v>
      </c>
      <c r="C92" s="88">
        <v>2515</v>
      </c>
      <c r="D92" s="89" t="s">
        <v>1171</v>
      </c>
      <c r="E92" s="286" t="s">
        <v>1709</v>
      </c>
      <c r="F92" s="260">
        <v>141782.94</v>
      </c>
      <c r="G92" s="260">
        <v>0</v>
      </c>
      <c r="H92" s="260">
        <v>29735.77</v>
      </c>
      <c r="I92" s="286">
        <v>-1728.33</v>
      </c>
      <c r="J92" s="286">
        <v>32817.83</v>
      </c>
      <c r="L92" s="264">
        <v>0</v>
      </c>
      <c r="N92" s="264">
        <v>0</v>
      </c>
      <c r="Q92" s="286">
        <v>-1852168.48</v>
      </c>
      <c r="R92" s="286">
        <v>1997915.47</v>
      </c>
      <c r="U92" s="261">
        <v>679050.16</v>
      </c>
      <c r="X92" s="261">
        <v>274250</v>
      </c>
      <c r="Y92" s="261">
        <v>7500</v>
      </c>
      <c r="Z92" s="262">
        <v>647850</v>
      </c>
      <c r="AC92" s="262">
        <v>214097.34</v>
      </c>
      <c r="AD92" s="262">
        <v>28470.6</v>
      </c>
      <c r="AG92" s="99">
        <f t="shared" si="7"/>
        <v>171518.71</v>
      </c>
      <c r="AH92" s="36">
        <f t="shared" si="8"/>
        <v>0</v>
      </c>
      <c r="AI92" s="25">
        <f t="shared" si="9"/>
        <v>171518.71</v>
      </c>
      <c r="AJ92" s="16">
        <f t="shared" si="10"/>
        <v>960800.16</v>
      </c>
      <c r="AK92" s="18">
        <f t="shared" si="11"/>
        <v>890417.94</v>
      </c>
      <c r="AL92" s="31">
        <f t="shared" si="12"/>
        <v>70382.220000000088</v>
      </c>
    </row>
    <row r="93" spans="1:38" x14ac:dyDescent="0.2">
      <c r="A93" s="1" t="s">
        <v>491</v>
      </c>
      <c r="B93" s="1" t="s">
        <v>492</v>
      </c>
      <c r="C93" s="88">
        <v>3488</v>
      </c>
      <c r="D93" s="89" t="s">
        <v>1172</v>
      </c>
      <c r="E93" s="286" t="s">
        <v>1710</v>
      </c>
      <c r="F93" s="260">
        <v>173633.56</v>
      </c>
      <c r="G93" s="260">
        <v>21500</v>
      </c>
      <c r="H93" s="260">
        <v>39938.720000000001</v>
      </c>
      <c r="I93" s="286">
        <v>6073.68</v>
      </c>
      <c r="J93" s="286">
        <v>79257.25</v>
      </c>
      <c r="L93" s="264">
        <v>0</v>
      </c>
      <c r="N93" s="264">
        <v>0</v>
      </c>
      <c r="Q93" s="286">
        <v>-1858201.53</v>
      </c>
      <c r="R93" s="286">
        <v>2154589.06</v>
      </c>
      <c r="U93" s="261">
        <v>869977.08</v>
      </c>
      <c r="V93" s="261">
        <v>50000</v>
      </c>
      <c r="W93" s="261">
        <v>119.53</v>
      </c>
      <c r="X93" s="261">
        <v>393950</v>
      </c>
      <c r="Y93" s="261">
        <v>7500</v>
      </c>
      <c r="Z93" s="262">
        <v>826832</v>
      </c>
      <c r="AC93" s="262">
        <v>414902.78</v>
      </c>
      <c r="AD93" s="262">
        <v>51150.15</v>
      </c>
      <c r="AG93" s="99">
        <f t="shared" si="7"/>
        <v>235072.28</v>
      </c>
      <c r="AH93" s="36">
        <f t="shared" si="8"/>
        <v>0</v>
      </c>
      <c r="AI93" s="25">
        <f t="shared" si="9"/>
        <v>235072.28</v>
      </c>
      <c r="AJ93" s="16">
        <f t="shared" si="10"/>
        <v>1321546.6099999999</v>
      </c>
      <c r="AK93" s="18">
        <f t="shared" si="11"/>
        <v>1292884.93</v>
      </c>
      <c r="AL93" s="31">
        <f t="shared" si="12"/>
        <v>28661.679999999935</v>
      </c>
    </row>
    <row r="94" spans="1:38" x14ac:dyDescent="0.2">
      <c r="A94" s="1" t="s">
        <v>491</v>
      </c>
      <c r="B94" s="1" t="s">
        <v>492</v>
      </c>
      <c r="C94" s="88">
        <v>5980</v>
      </c>
      <c r="D94" s="89" t="s">
        <v>1173</v>
      </c>
      <c r="E94" s="286" t="s">
        <v>1711</v>
      </c>
      <c r="F94" s="260">
        <v>76391.539999999994</v>
      </c>
      <c r="G94" s="260">
        <v>0</v>
      </c>
      <c r="H94" s="260">
        <v>65704.03</v>
      </c>
      <c r="I94" s="286">
        <v>26877.82</v>
      </c>
      <c r="J94" s="286">
        <v>40</v>
      </c>
      <c r="N94" s="264">
        <v>500</v>
      </c>
      <c r="Q94" s="286">
        <v>-519551.55</v>
      </c>
      <c r="R94" s="286">
        <v>679279.9</v>
      </c>
      <c r="U94" s="261">
        <v>1320192.29</v>
      </c>
      <c r="X94" s="261">
        <v>431250</v>
      </c>
      <c r="Y94" s="261">
        <v>15000</v>
      </c>
      <c r="Z94" s="262">
        <v>939300</v>
      </c>
      <c r="AC94" s="262">
        <v>787145.55</v>
      </c>
      <c r="AD94" s="262">
        <v>12216.7</v>
      </c>
      <c r="AG94" s="99">
        <f t="shared" si="7"/>
        <v>142095.57</v>
      </c>
      <c r="AH94" s="36">
        <f t="shared" si="8"/>
        <v>500</v>
      </c>
      <c r="AI94" s="25">
        <f t="shared" si="9"/>
        <v>141595.57</v>
      </c>
      <c r="AJ94" s="16">
        <f t="shared" si="10"/>
        <v>1766442.29</v>
      </c>
      <c r="AK94" s="18">
        <f t="shared" si="11"/>
        <v>1738662.25</v>
      </c>
      <c r="AL94" s="31">
        <f t="shared" si="12"/>
        <v>27780.040000000037</v>
      </c>
    </row>
    <row r="95" spans="1:38" x14ac:dyDescent="0.2">
      <c r="A95" s="1" t="s">
        <v>491</v>
      </c>
      <c r="B95" s="1" t="s">
        <v>492</v>
      </c>
      <c r="C95" s="88">
        <v>4020</v>
      </c>
      <c r="D95" s="89" t="s">
        <v>1174</v>
      </c>
      <c r="E95" s="286" t="s">
        <v>1712</v>
      </c>
      <c r="F95" s="260">
        <v>253743.24</v>
      </c>
      <c r="G95" s="260">
        <v>0</v>
      </c>
      <c r="H95" s="260">
        <v>78251.77</v>
      </c>
      <c r="I95" s="286">
        <v>13067.61</v>
      </c>
      <c r="J95" s="286">
        <v>129784.6</v>
      </c>
      <c r="L95" s="264">
        <v>0</v>
      </c>
      <c r="Q95" s="286">
        <v>-1923271.99</v>
      </c>
      <c r="R95" s="286">
        <v>2305013.7999999998</v>
      </c>
      <c r="U95" s="261">
        <v>843526.77</v>
      </c>
      <c r="V95" s="261">
        <v>70000</v>
      </c>
      <c r="W95" s="261">
        <v>16.260000000000002</v>
      </c>
      <c r="X95" s="261">
        <v>354300</v>
      </c>
      <c r="Y95" s="261">
        <v>10000</v>
      </c>
      <c r="Z95" s="262">
        <v>813900</v>
      </c>
      <c r="AC95" s="262">
        <v>350425.27</v>
      </c>
      <c r="AD95" s="262">
        <v>3190.35</v>
      </c>
      <c r="AG95" s="99">
        <f t="shared" si="7"/>
        <v>331995.01</v>
      </c>
      <c r="AH95" s="36">
        <f t="shared" si="8"/>
        <v>0</v>
      </c>
      <c r="AI95" s="25">
        <f t="shared" si="9"/>
        <v>331995.01</v>
      </c>
      <c r="AJ95" s="16">
        <f t="shared" si="10"/>
        <v>1277843.03</v>
      </c>
      <c r="AK95" s="18">
        <f t="shared" si="11"/>
        <v>1167515.6200000001</v>
      </c>
      <c r="AL95" s="31">
        <f t="shared" si="12"/>
        <v>110327.40999999992</v>
      </c>
    </row>
    <row r="96" spans="1:38" x14ac:dyDescent="0.2">
      <c r="A96" s="1" t="s">
        <v>491</v>
      </c>
      <c r="B96" s="1" t="s">
        <v>492</v>
      </c>
      <c r="C96" s="88">
        <v>4210</v>
      </c>
      <c r="D96" s="89" t="s">
        <v>1175</v>
      </c>
      <c r="E96" s="286" t="s">
        <v>1713</v>
      </c>
      <c r="F96" s="260">
        <v>190781.47</v>
      </c>
      <c r="G96" s="260">
        <v>20000</v>
      </c>
      <c r="H96" s="260">
        <v>48003.78</v>
      </c>
      <c r="I96" s="286">
        <v>4</v>
      </c>
      <c r="J96" s="286">
        <v>33580.080000000002</v>
      </c>
      <c r="N96" s="264">
        <v>175</v>
      </c>
      <c r="Q96" s="286">
        <v>-14628.15</v>
      </c>
      <c r="R96" s="286">
        <v>266818</v>
      </c>
      <c r="U96" s="261">
        <v>939647.52</v>
      </c>
      <c r="W96" s="261">
        <v>121.38</v>
      </c>
      <c r="X96" s="261">
        <v>299550</v>
      </c>
      <c r="Y96" s="261">
        <v>7500</v>
      </c>
      <c r="Z96" s="262">
        <v>827050</v>
      </c>
      <c r="AC96" s="262">
        <v>297440.25</v>
      </c>
      <c r="AD96" s="262">
        <v>67172.17</v>
      </c>
      <c r="AG96" s="99">
        <f t="shared" si="7"/>
        <v>258785.25</v>
      </c>
      <c r="AH96" s="36">
        <f t="shared" si="8"/>
        <v>175</v>
      </c>
      <c r="AI96" s="25">
        <f t="shared" si="9"/>
        <v>258610.25</v>
      </c>
      <c r="AJ96" s="16">
        <f t="shared" si="10"/>
        <v>1246818.8999999999</v>
      </c>
      <c r="AK96" s="18">
        <f t="shared" si="11"/>
        <v>1191662.42</v>
      </c>
      <c r="AL96" s="31">
        <f t="shared" si="12"/>
        <v>55156.479999999981</v>
      </c>
    </row>
    <row r="97" spans="1:38" x14ac:dyDescent="0.2">
      <c r="A97" s="1" t="s">
        <v>491</v>
      </c>
      <c r="B97" s="1" t="s">
        <v>492</v>
      </c>
      <c r="C97" s="88">
        <v>3316</v>
      </c>
      <c r="D97" s="89" t="s">
        <v>1176</v>
      </c>
      <c r="E97" s="286" t="s">
        <v>1714</v>
      </c>
      <c r="F97" s="260">
        <v>304212.81</v>
      </c>
      <c r="G97" s="260">
        <v>0</v>
      </c>
      <c r="H97" s="260">
        <v>20763.349999999999</v>
      </c>
      <c r="I97" s="286">
        <v>5</v>
      </c>
      <c r="J97" s="286">
        <v>2946.58</v>
      </c>
      <c r="N97" s="264">
        <v>1986.91</v>
      </c>
      <c r="Q97" s="286">
        <v>-1622225.54</v>
      </c>
      <c r="R97" s="286">
        <v>1877398.81</v>
      </c>
      <c r="U97" s="261">
        <v>637796.62</v>
      </c>
      <c r="V97" s="261">
        <v>90000</v>
      </c>
      <c r="W97" s="261">
        <v>44.72</v>
      </c>
      <c r="X97" s="261">
        <v>504770</v>
      </c>
      <c r="Y97" s="261">
        <v>15000</v>
      </c>
      <c r="Z97" s="262">
        <v>879440</v>
      </c>
      <c r="AC97" s="262">
        <v>294241.18</v>
      </c>
      <c r="AD97" s="262">
        <v>2062.6</v>
      </c>
      <c r="AG97" s="99">
        <f t="shared" si="7"/>
        <v>324976.15999999997</v>
      </c>
      <c r="AH97" s="36">
        <f t="shared" si="8"/>
        <v>1986.91</v>
      </c>
      <c r="AI97" s="25">
        <f t="shared" si="9"/>
        <v>322989.25</v>
      </c>
      <c r="AJ97" s="16">
        <f t="shared" si="10"/>
        <v>1247611.3399999999</v>
      </c>
      <c r="AK97" s="18">
        <f t="shared" si="11"/>
        <v>1175743.78</v>
      </c>
      <c r="AL97" s="31">
        <f t="shared" si="12"/>
        <v>71867.559999999823</v>
      </c>
    </row>
    <row r="98" spans="1:38" x14ac:dyDescent="0.2">
      <c r="A98" s="1" t="s">
        <v>491</v>
      </c>
      <c r="B98" s="1" t="s">
        <v>492</v>
      </c>
      <c r="C98" s="88">
        <v>6867</v>
      </c>
      <c r="D98" s="89" t="s">
        <v>1177</v>
      </c>
      <c r="E98" s="286" t="s">
        <v>1715</v>
      </c>
      <c r="F98" s="260">
        <v>270377.17</v>
      </c>
      <c r="G98" s="260">
        <v>85500</v>
      </c>
      <c r="H98" s="260">
        <v>153003.82999999999</v>
      </c>
      <c r="I98" s="286">
        <v>502496.29</v>
      </c>
      <c r="J98" s="286">
        <v>42685.37</v>
      </c>
      <c r="L98" s="264">
        <v>0</v>
      </c>
      <c r="N98" s="264">
        <v>655.75</v>
      </c>
      <c r="Q98" s="286">
        <v>-24121.37</v>
      </c>
      <c r="R98" s="286">
        <v>804941.61</v>
      </c>
      <c r="U98" s="261">
        <v>1084057.01</v>
      </c>
      <c r="W98" s="261">
        <v>124.2</v>
      </c>
      <c r="X98" s="261">
        <v>247150</v>
      </c>
      <c r="Y98" s="261">
        <v>5000</v>
      </c>
      <c r="Z98" s="262">
        <v>678625</v>
      </c>
      <c r="AB98" s="262">
        <v>5869.6</v>
      </c>
      <c r="AC98" s="262">
        <v>343932.81</v>
      </c>
      <c r="AD98" s="262">
        <v>32717.13</v>
      </c>
      <c r="AG98" s="99">
        <f t="shared" si="7"/>
        <v>508881</v>
      </c>
      <c r="AH98" s="36">
        <f t="shared" si="8"/>
        <v>655.75</v>
      </c>
      <c r="AI98" s="25">
        <f t="shared" si="9"/>
        <v>508225.25</v>
      </c>
      <c r="AJ98" s="16">
        <f t="shared" si="10"/>
        <v>1336331.21</v>
      </c>
      <c r="AK98" s="18">
        <f t="shared" si="11"/>
        <v>1061144.5399999998</v>
      </c>
      <c r="AL98" s="31">
        <f t="shared" si="12"/>
        <v>275186.67000000016</v>
      </c>
    </row>
    <row r="99" spans="1:38" x14ac:dyDescent="0.2">
      <c r="A99" s="1" t="s">
        <v>491</v>
      </c>
      <c r="B99" s="1" t="s">
        <v>492</v>
      </c>
      <c r="C99" s="88">
        <v>3657</v>
      </c>
      <c r="D99" s="89" t="s">
        <v>1178</v>
      </c>
      <c r="E99" s="286" t="s">
        <v>1716</v>
      </c>
      <c r="F99" s="260">
        <v>230278.12</v>
      </c>
      <c r="G99" s="260">
        <v>0</v>
      </c>
      <c r="H99" s="260">
        <v>48582.01</v>
      </c>
      <c r="I99" s="286">
        <v>3</v>
      </c>
      <c r="J99" s="286">
        <v>4097.1000000000004</v>
      </c>
      <c r="Q99" s="286">
        <v>-2248501.4500000002</v>
      </c>
      <c r="R99" s="286">
        <v>2543552.06</v>
      </c>
      <c r="U99" s="261">
        <v>635822.09</v>
      </c>
      <c r="X99" s="261">
        <v>295050</v>
      </c>
      <c r="Z99" s="262">
        <v>617700</v>
      </c>
      <c r="AC99" s="262">
        <v>280555.58</v>
      </c>
      <c r="AD99" s="262">
        <v>32936.89</v>
      </c>
      <c r="AG99" s="99">
        <f t="shared" si="7"/>
        <v>278860.13</v>
      </c>
      <c r="AH99" s="36">
        <f t="shared" si="8"/>
        <v>0</v>
      </c>
      <c r="AI99" s="25">
        <f t="shared" si="9"/>
        <v>278860.13</v>
      </c>
      <c r="AJ99" s="16">
        <f t="shared" si="10"/>
        <v>930872.09</v>
      </c>
      <c r="AK99" s="18">
        <f t="shared" si="11"/>
        <v>931192.47000000009</v>
      </c>
      <c r="AL99" s="31">
        <f t="shared" si="12"/>
        <v>-320.38000000012107</v>
      </c>
    </row>
    <row r="100" spans="1:38" x14ac:dyDescent="0.2">
      <c r="A100" s="1" t="s">
        <v>491</v>
      </c>
      <c r="B100" s="1" t="s">
        <v>492</v>
      </c>
      <c r="C100" s="88">
        <v>6817</v>
      </c>
      <c r="D100" s="89" t="s">
        <v>1179</v>
      </c>
      <c r="E100" s="286" t="s">
        <v>1717</v>
      </c>
      <c r="F100" s="260">
        <v>125074.5</v>
      </c>
      <c r="G100" s="260">
        <v>0</v>
      </c>
      <c r="H100" s="260">
        <v>24684.080000000002</v>
      </c>
      <c r="I100" s="286">
        <v>171832.33</v>
      </c>
      <c r="J100" s="286">
        <v>6030</v>
      </c>
      <c r="L100" s="264">
        <v>4500</v>
      </c>
      <c r="N100" s="264">
        <v>103</v>
      </c>
      <c r="Q100" s="286">
        <v>-1348324.36</v>
      </c>
      <c r="R100" s="286">
        <v>1708771</v>
      </c>
      <c r="U100" s="261">
        <v>857800.82</v>
      </c>
      <c r="V100" s="261">
        <v>25000</v>
      </c>
      <c r="W100" s="261">
        <v>1.52</v>
      </c>
      <c r="X100" s="261">
        <v>593650</v>
      </c>
      <c r="Y100" s="261">
        <v>7500</v>
      </c>
      <c r="Z100" s="262">
        <v>993142.5</v>
      </c>
      <c r="AC100" s="262">
        <v>482194.22</v>
      </c>
      <c r="AD100" s="262">
        <v>30033.35</v>
      </c>
      <c r="AG100" s="99">
        <f t="shared" si="7"/>
        <v>149758.58000000002</v>
      </c>
      <c r="AH100" s="36">
        <f t="shared" si="8"/>
        <v>4603</v>
      </c>
      <c r="AI100" s="25">
        <f t="shared" si="9"/>
        <v>145155.58000000002</v>
      </c>
      <c r="AJ100" s="16">
        <f t="shared" si="10"/>
        <v>1483952.3399999999</v>
      </c>
      <c r="AK100" s="18">
        <f t="shared" si="11"/>
        <v>1505370.07</v>
      </c>
      <c r="AL100" s="31">
        <f t="shared" si="12"/>
        <v>-21417.730000000214</v>
      </c>
    </row>
    <row r="101" spans="1:38" x14ac:dyDescent="0.2">
      <c r="A101" s="1" t="s">
        <v>491</v>
      </c>
      <c r="B101" s="1" t="s">
        <v>492</v>
      </c>
      <c r="C101" s="88">
        <v>5077</v>
      </c>
      <c r="D101" s="89" t="s">
        <v>1180</v>
      </c>
      <c r="E101" s="286" t="s">
        <v>1718</v>
      </c>
      <c r="F101" s="260">
        <v>196611.46</v>
      </c>
      <c r="G101" s="260">
        <v>0</v>
      </c>
      <c r="H101" s="260">
        <v>44500.160000000003</v>
      </c>
      <c r="I101" s="286">
        <v>157600.43</v>
      </c>
      <c r="J101" s="286">
        <v>15878.44</v>
      </c>
      <c r="L101" s="264">
        <v>0</v>
      </c>
      <c r="N101" s="264">
        <v>1923</v>
      </c>
      <c r="Q101" s="286">
        <v>-1899393.1</v>
      </c>
      <c r="R101" s="286">
        <v>2266060.31</v>
      </c>
      <c r="U101" s="261">
        <v>972857.48</v>
      </c>
      <c r="W101" s="261">
        <v>20.85</v>
      </c>
      <c r="X101" s="261">
        <v>620550</v>
      </c>
      <c r="Y101" s="261">
        <v>15000</v>
      </c>
      <c r="Z101" s="262">
        <v>1127350</v>
      </c>
      <c r="AB101" s="262">
        <v>4140</v>
      </c>
      <c r="AC101" s="262">
        <v>325966.32</v>
      </c>
      <c r="AD101" s="262">
        <v>81666.23</v>
      </c>
      <c r="AG101" s="99">
        <f t="shared" si="7"/>
        <v>241111.62</v>
      </c>
      <c r="AH101" s="36">
        <f t="shared" si="8"/>
        <v>1923</v>
      </c>
      <c r="AI101" s="25">
        <f t="shared" si="9"/>
        <v>239188.62</v>
      </c>
      <c r="AJ101" s="16">
        <f t="shared" si="10"/>
        <v>1608428.33</v>
      </c>
      <c r="AK101" s="18">
        <f t="shared" si="11"/>
        <v>1539122.55</v>
      </c>
      <c r="AL101" s="31">
        <f t="shared" si="12"/>
        <v>69305.780000000028</v>
      </c>
    </row>
    <row r="102" spans="1:38" x14ac:dyDescent="0.2">
      <c r="A102" s="1" t="s">
        <v>491</v>
      </c>
      <c r="B102" s="1" t="s">
        <v>492</v>
      </c>
      <c r="C102" s="88">
        <v>3046</v>
      </c>
      <c r="D102" s="89" t="s">
        <v>1181</v>
      </c>
      <c r="E102" s="286" t="s">
        <v>1719</v>
      </c>
      <c r="F102" s="260">
        <v>215232.95</v>
      </c>
      <c r="G102" s="260">
        <v>0</v>
      </c>
      <c r="H102" s="260">
        <v>2521.59</v>
      </c>
      <c r="I102" s="286">
        <v>8755.3799999999992</v>
      </c>
      <c r="J102" s="286">
        <v>2919.61</v>
      </c>
      <c r="Q102" s="286">
        <v>-121124.08</v>
      </c>
      <c r="R102" s="286">
        <v>803987.63</v>
      </c>
      <c r="U102" s="261">
        <v>707608.24</v>
      </c>
      <c r="X102" s="261">
        <v>462400</v>
      </c>
      <c r="Y102" s="261">
        <v>7500</v>
      </c>
      <c r="Z102" s="262">
        <v>787300</v>
      </c>
      <c r="AB102" s="262">
        <v>6200</v>
      </c>
      <c r="AC102" s="262">
        <v>258904.75</v>
      </c>
      <c r="AD102" s="262">
        <v>12746.57</v>
      </c>
      <c r="AG102" s="99">
        <f t="shared" si="7"/>
        <v>217754.54</v>
      </c>
      <c r="AH102" s="36">
        <f t="shared" si="8"/>
        <v>0</v>
      </c>
      <c r="AI102" s="25">
        <f t="shared" si="9"/>
        <v>217754.54</v>
      </c>
      <c r="AJ102" s="16">
        <f t="shared" si="10"/>
        <v>1177508.24</v>
      </c>
      <c r="AK102" s="18">
        <f t="shared" si="11"/>
        <v>1065151.32</v>
      </c>
      <c r="AL102" s="31">
        <f t="shared" si="12"/>
        <v>112356.91999999993</v>
      </c>
    </row>
    <row r="103" spans="1:38" x14ac:dyDescent="0.2">
      <c r="A103" s="1" t="s">
        <v>491</v>
      </c>
      <c r="B103" s="1" t="s">
        <v>492</v>
      </c>
      <c r="C103" s="88">
        <v>3486</v>
      </c>
      <c r="D103" s="89" t="s">
        <v>1182</v>
      </c>
      <c r="E103" s="286" t="s">
        <v>1720</v>
      </c>
      <c r="F103" s="260">
        <v>220523.08</v>
      </c>
      <c r="G103" s="260">
        <v>0</v>
      </c>
      <c r="H103" s="260">
        <v>9527.0499999999993</v>
      </c>
      <c r="I103" s="286">
        <v>849120.17</v>
      </c>
      <c r="J103" s="286">
        <v>38</v>
      </c>
      <c r="Q103" s="286">
        <v>-1427391.84</v>
      </c>
      <c r="R103" s="286">
        <v>2982456.62</v>
      </c>
      <c r="U103" s="261">
        <v>566293.39</v>
      </c>
      <c r="W103" s="261">
        <v>53084.5</v>
      </c>
      <c r="X103" s="261">
        <v>314100</v>
      </c>
      <c r="Z103" s="262">
        <v>595200</v>
      </c>
      <c r="AB103" s="262">
        <v>13300</v>
      </c>
      <c r="AC103" s="262">
        <v>240506.62</v>
      </c>
      <c r="AD103" s="262">
        <v>549216.75</v>
      </c>
      <c r="AG103" s="99">
        <f t="shared" si="7"/>
        <v>230050.12999999998</v>
      </c>
      <c r="AH103" s="36">
        <f t="shared" si="8"/>
        <v>0</v>
      </c>
      <c r="AI103" s="25">
        <f t="shared" si="9"/>
        <v>230050.12999999998</v>
      </c>
      <c r="AJ103" s="16">
        <f t="shared" si="10"/>
        <v>933477.89</v>
      </c>
      <c r="AK103" s="18">
        <f t="shared" si="11"/>
        <v>1398223.37</v>
      </c>
      <c r="AL103" s="31">
        <f t="shared" si="12"/>
        <v>-464745.4800000001</v>
      </c>
    </row>
    <row r="104" spans="1:38" x14ac:dyDescent="0.2">
      <c r="A104" s="1" t="s">
        <v>491</v>
      </c>
      <c r="B104" s="1" t="s">
        <v>492</v>
      </c>
      <c r="C104" s="88">
        <v>4158</v>
      </c>
      <c r="D104" s="89" t="s">
        <v>1183</v>
      </c>
      <c r="E104" s="286" t="s">
        <v>1721</v>
      </c>
      <c r="F104" s="260">
        <v>148215.65</v>
      </c>
      <c r="G104" s="260">
        <v>0</v>
      </c>
      <c r="H104" s="260">
        <v>52228.98</v>
      </c>
      <c r="I104" s="286">
        <v>5</v>
      </c>
      <c r="J104" s="286">
        <v>137208.1</v>
      </c>
      <c r="L104" s="264">
        <v>0</v>
      </c>
      <c r="N104" s="264">
        <v>141.16999999999999</v>
      </c>
      <c r="Q104" s="286">
        <v>-1762863.99</v>
      </c>
      <c r="R104" s="286">
        <v>2096504</v>
      </c>
      <c r="U104" s="261">
        <v>685750.84</v>
      </c>
      <c r="X104" s="261">
        <v>507050</v>
      </c>
      <c r="Y104" s="261">
        <v>15000</v>
      </c>
      <c r="Z104" s="262">
        <v>918700</v>
      </c>
      <c r="AC104" s="262">
        <v>258043.03</v>
      </c>
      <c r="AD104" s="262">
        <v>12652.26</v>
      </c>
      <c r="AG104" s="99">
        <f t="shared" si="7"/>
        <v>200444.63</v>
      </c>
      <c r="AH104" s="36">
        <f t="shared" si="8"/>
        <v>141.16999999999999</v>
      </c>
      <c r="AI104" s="25">
        <f t="shared" si="9"/>
        <v>200303.46</v>
      </c>
      <c r="AJ104" s="16">
        <f t="shared" si="10"/>
        <v>1207800.8399999999</v>
      </c>
      <c r="AK104" s="18">
        <f t="shared" si="11"/>
        <v>1189395.29</v>
      </c>
      <c r="AL104" s="31">
        <f t="shared" si="12"/>
        <v>18405.549999999814</v>
      </c>
    </row>
    <row r="105" spans="1:38" x14ac:dyDescent="0.2">
      <c r="A105" s="1" t="s">
        <v>491</v>
      </c>
      <c r="B105" s="1" t="s">
        <v>492</v>
      </c>
      <c r="C105" s="88">
        <v>4935</v>
      </c>
      <c r="D105" s="89" t="s">
        <v>1184</v>
      </c>
      <c r="E105" s="286" t="s">
        <v>1722</v>
      </c>
      <c r="F105" s="260">
        <v>367804.08</v>
      </c>
      <c r="G105" s="260">
        <v>0</v>
      </c>
      <c r="H105" s="260">
        <v>2000</v>
      </c>
      <c r="I105" s="286">
        <v>413706.68</v>
      </c>
      <c r="J105" s="286">
        <v>81527.97</v>
      </c>
      <c r="N105" s="264">
        <v>102509.22</v>
      </c>
      <c r="Q105" s="286">
        <v>-3580141.1</v>
      </c>
      <c r="R105" s="286">
        <v>4349913</v>
      </c>
      <c r="U105" s="261">
        <v>1309550.96</v>
      </c>
      <c r="W105" s="261">
        <v>367.29</v>
      </c>
      <c r="X105" s="261">
        <v>238560</v>
      </c>
      <c r="Y105" s="261">
        <v>6000</v>
      </c>
      <c r="Z105" s="262">
        <v>861690</v>
      </c>
      <c r="AC105" s="262">
        <v>647232.21</v>
      </c>
      <c r="AD105" s="262">
        <v>52258.43</v>
      </c>
      <c r="AG105" s="99">
        <f t="shared" si="7"/>
        <v>369804.08</v>
      </c>
      <c r="AH105" s="36">
        <f t="shared" si="8"/>
        <v>102509.22</v>
      </c>
      <c r="AI105" s="25">
        <f t="shared" si="9"/>
        <v>267294.86</v>
      </c>
      <c r="AJ105" s="16">
        <f t="shared" si="10"/>
        <v>1554478.25</v>
      </c>
      <c r="AK105" s="18">
        <f t="shared" si="11"/>
        <v>1561180.64</v>
      </c>
      <c r="AL105" s="31">
        <f t="shared" si="12"/>
        <v>-6702.3899999998976</v>
      </c>
    </row>
    <row r="106" spans="1:38" x14ac:dyDescent="0.2">
      <c r="A106" s="1" t="s">
        <v>491</v>
      </c>
      <c r="B106" s="1" t="s">
        <v>492</v>
      </c>
      <c r="C106" s="88">
        <v>4567</v>
      </c>
      <c r="D106" s="89" t="s">
        <v>1185</v>
      </c>
      <c r="E106" s="286" t="s">
        <v>1723</v>
      </c>
      <c r="F106" s="260">
        <v>434038</v>
      </c>
      <c r="G106" s="260">
        <v>0</v>
      </c>
      <c r="H106" s="260">
        <v>19175.62</v>
      </c>
      <c r="I106" s="286">
        <v>1237272.3400000001</v>
      </c>
      <c r="J106" s="286">
        <v>10485.049999999999</v>
      </c>
      <c r="L106" s="264">
        <v>6675</v>
      </c>
      <c r="N106" s="264">
        <v>0</v>
      </c>
      <c r="Q106" s="286">
        <v>-705319.94</v>
      </c>
      <c r="R106" s="286">
        <v>2447083.0099999998</v>
      </c>
      <c r="U106" s="261">
        <v>3069971.06</v>
      </c>
      <c r="W106" s="261">
        <v>2.5499999999999998</v>
      </c>
      <c r="X106" s="261">
        <v>233250</v>
      </c>
      <c r="Y106" s="261">
        <v>7500</v>
      </c>
      <c r="Z106" s="262">
        <v>628504</v>
      </c>
      <c r="AC106" s="262">
        <v>2719392</v>
      </c>
      <c r="AD106" s="262">
        <v>8634.67</v>
      </c>
      <c r="AG106" s="99">
        <f t="shared" si="7"/>
        <v>453213.62</v>
      </c>
      <c r="AH106" s="36">
        <f t="shared" si="8"/>
        <v>6675</v>
      </c>
      <c r="AI106" s="25">
        <f t="shared" si="9"/>
        <v>446538.62</v>
      </c>
      <c r="AJ106" s="16">
        <f t="shared" si="10"/>
        <v>3310723.61</v>
      </c>
      <c r="AK106" s="18">
        <f t="shared" si="11"/>
        <v>3356530.67</v>
      </c>
      <c r="AL106" s="31">
        <f t="shared" si="12"/>
        <v>-45807.060000000056</v>
      </c>
    </row>
    <row r="107" spans="1:38" x14ac:dyDescent="0.2">
      <c r="A107" s="1" t="s">
        <v>491</v>
      </c>
      <c r="B107" s="1" t="s">
        <v>492</v>
      </c>
      <c r="C107" s="88">
        <v>2903</v>
      </c>
      <c r="D107" s="89" t="s">
        <v>1186</v>
      </c>
      <c r="E107" s="286" t="s">
        <v>1806</v>
      </c>
      <c r="F107" s="260">
        <v>321307.13</v>
      </c>
      <c r="G107" s="260">
        <v>0</v>
      </c>
      <c r="H107" s="260">
        <v>29573.17</v>
      </c>
      <c r="I107" s="286">
        <v>211218.73</v>
      </c>
      <c r="J107" s="286">
        <v>4127.42</v>
      </c>
      <c r="N107" s="264">
        <v>323.2</v>
      </c>
      <c r="Q107" s="286">
        <v>-1828536.76</v>
      </c>
      <c r="R107" s="286">
        <v>2389700.83</v>
      </c>
      <c r="U107" s="261">
        <v>693843.91</v>
      </c>
      <c r="W107" s="261">
        <v>121.23</v>
      </c>
      <c r="X107" s="261">
        <v>504200</v>
      </c>
      <c r="Y107" s="261">
        <v>15000</v>
      </c>
      <c r="Z107" s="262">
        <v>884260</v>
      </c>
      <c r="AC107" s="262">
        <v>252265.36</v>
      </c>
      <c r="AD107" s="262">
        <v>57522.6</v>
      </c>
      <c r="AG107" s="99">
        <f t="shared" si="7"/>
        <v>350880.3</v>
      </c>
      <c r="AH107" s="36">
        <f t="shared" si="8"/>
        <v>323.2</v>
      </c>
      <c r="AI107" s="25">
        <f t="shared" si="9"/>
        <v>350557.1</v>
      </c>
      <c r="AJ107" s="16">
        <f t="shared" si="10"/>
        <v>1213165.1400000001</v>
      </c>
      <c r="AK107" s="18">
        <f t="shared" si="11"/>
        <v>1194047.96</v>
      </c>
      <c r="AL107" s="31">
        <f t="shared" si="12"/>
        <v>19117.180000000168</v>
      </c>
    </row>
    <row r="108" spans="1:38" x14ac:dyDescent="0.2">
      <c r="A108" s="1" t="s">
        <v>491</v>
      </c>
      <c r="B108" s="1" t="s">
        <v>492</v>
      </c>
      <c r="C108" s="88">
        <v>3112</v>
      </c>
      <c r="D108" s="89" t="s">
        <v>1187</v>
      </c>
      <c r="E108" s="286" t="s">
        <v>1807</v>
      </c>
      <c r="F108" s="260">
        <v>243194.37</v>
      </c>
      <c r="G108" s="260">
        <v>0</v>
      </c>
      <c r="H108" s="260">
        <v>85807.67</v>
      </c>
      <c r="I108" s="286">
        <v>210308.84</v>
      </c>
      <c r="J108" s="286">
        <v>1025</v>
      </c>
      <c r="Q108" s="286">
        <v>-4892075.5999999996</v>
      </c>
      <c r="R108" s="286">
        <v>5385590.1100000003</v>
      </c>
      <c r="U108" s="261">
        <v>660625.49</v>
      </c>
      <c r="X108" s="261">
        <v>117000</v>
      </c>
      <c r="Z108" s="262">
        <v>373000</v>
      </c>
      <c r="AC108" s="262">
        <v>301488.46000000002</v>
      </c>
      <c r="AD108" s="262">
        <v>47403.66</v>
      </c>
      <c r="AG108" s="99">
        <f t="shared" si="7"/>
        <v>329002.03999999998</v>
      </c>
      <c r="AH108" s="36">
        <f t="shared" si="8"/>
        <v>0</v>
      </c>
      <c r="AI108" s="25">
        <f t="shared" si="9"/>
        <v>329002.03999999998</v>
      </c>
      <c r="AJ108" s="16">
        <f t="shared" si="10"/>
        <v>777625.49</v>
      </c>
      <c r="AK108" s="18">
        <f t="shared" si="11"/>
        <v>721892.12</v>
      </c>
      <c r="AL108" s="31">
        <f t="shared" si="12"/>
        <v>55733.369999999995</v>
      </c>
    </row>
    <row r="109" spans="1:38" x14ac:dyDescent="0.2">
      <c r="A109" s="1" t="s">
        <v>495</v>
      </c>
      <c r="B109" s="1" t="s">
        <v>496</v>
      </c>
      <c r="C109" s="88">
        <v>2783</v>
      </c>
      <c r="D109" s="89" t="s">
        <v>1188</v>
      </c>
      <c r="E109" s="286" t="s">
        <v>1724</v>
      </c>
      <c r="F109" s="260">
        <v>347222.2</v>
      </c>
      <c r="G109" s="260">
        <v>0</v>
      </c>
      <c r="H109" s="260">
        <v>33198</v>
      </c>
      <c r="I109" s="286">
        <v>224831.27</v>
      </c>
      <c r="J109" s="286">
        <v>92192.68</v>
      </c>
      <c r="Q109" s="286">
        <v>-1086766.99</v>
      </c>
      <c r="R109" s="286">
        <v>1851650.31</v>
      </c>
      <c r="U109" s="261">
        <v>550046.13</v>
      </c>
      <c r="X109" s="261">
        <v>492700</v>
      </c>
      <c r="Y109" s="261">
        <v>9900</v>
      </c>
      <c r="Z109" s="262">
        <v>729465</v>
      </c>
      <c r="AC109" s="262">
        <v>190131.62</v>
      </c>
      <c r="AD109" s="262">
        <v>68653.05</v>
      </c>
      <c r="AG109" s="99">
        <f t="shared" si="7"/>
        <v>380420.2</v>
      </c>
      <c r="AH109" s="36">
        <f t="shared" si="8"/>
        <v>0</v>
      </c>
      <c r="AI109" s="25">
        <f t="shared" si="9"/>
        <v>380420.2</v>
      </c>
      <c r="AJ109" s="16">
        <f t="shared" si="10"/>
        <v>1052646.1299999999</v>
      </c>
      <c r="AK109" s="18">
        <f t="shared" si="11"/>
        <v>988249.67</v>
      </c>
      <c r="AL109" s="31">
        <f t="shared" si="12"/>
        <v>64396.459999999846</v>
      </c>
    </row>
    <row r="110" spans="1:38" x14ac:dyDescent="0.2">
      <c r="A110" s="1" t="s">
        <v>495</v>
      </c>
      <c r="B110" s="1" t="s">
        <v>496</v>
      </c>
      <c r="C110" s="88">
        <v>3884</v>
      </c>
      <c r="D110" s="89" t="s">
        <v>1189</v>
      </c>
      <c r="E110" s="286" t="s">
        <v>1725</v>
      </c>
      <c r="F110" s="260">
        <v>455843.15</v>
      </c>
      <c r="G110" s="260">
        <v>0</v>
      </c>
      <c r="H110" s="260">
        <v>43852.51</v>
      </c>
      <c r="I110" s="286">
        <v>581773.02</v>
      </c>
      <c r="J110" s="286">
        <v>129188.13</v>
      </c>
      <c r="Q110" s="286">
        <v>-230703.11</v>
      </c>
      <c r="R110" s="286">
        <v>1448584.45</v>
      </c>
      <c r="U110" s="261">
        <v>688693.19</v>
      </c>
      <c r="X110" s="261">
        <v>594950</v>
      </c>
      <c r="Y110" s="261">
        <v>15000</v>
      </c>
      <c r="Z110" s="262">
        <v>853438.57</v>
      </c>
      <c r="AC110" s="262">
        <v>237521.34</v>
      </c>
      <c r="AD110" s="262">
        <v>97400.29</v>
      </c>
      <c r="AG110" s="99">
        <f t="shared" si="7"/>
        <v>499695.66000000003</v>
      </c>
      <c r="AH110" s="36">
        <f t="shared" si="8"/>
        <v>0</v>
      </c>
      <c r="AI110" s="25">
        <f t="shared" si="9"/>
        <v>499695.66000000003</v>
      </c>
      <c r="AJ110" s="16">
        <f t="shared" si="10"/>
        <v>1298643.19</v>
      </c>
      <c r="AK110" s="18">
        <f t="shared" si="11"/>
        <v>1188360.2</v>
      </c>
      <c r="AL110" s="31">
        <f t="shared" si="12"/>
        <v>110282.98999999999</v>
      </c>
    </row>
    <row r="111" spans="1:38" x14ac:dyDescent="0.2">
      <c r="A111" s="1" t="s">
        <v>495</v>
      </c>
      <c r="B111" s="1" t="s">
        <v>496</v>
      </c>
      <c r="C111" s="88">
        <v>4358</v>
      </c>
      <c r="D111" s="89" t="s">
        <v>1190</v>
      </c>
      <c r="E111" s="286" t="s">
        <v>1726</v>
      </c>
      <c r="F111" s="260">
        <v>436538.34</v>
      </c>
      <c r="H111" s="260">
        <v>59244.05</v>
      </c>
      <c r="I111" s="286">
        <v>465038.7</v>
      </c>
      <c r="J111" s="286">
        <v>47252.11</v>
      </c>
      <c r="Q111" s="286">
        <v>-1559237.14</v>
      </c>
      <c r="R111" s="286">
        <v>2294612.94</v>
      </c>
      <c r="U111" s="261">
        <v>815522.31</v>
      </c>
      <c r="W111" s="261">
        <v>112.51</v>
      </c>
      <c r="X111" s="261">
        <v>756600</v>
      </c>
      <c r="Y111" s="261">
        <v>7500</v>
      </c>
      <c r="Z111" s="262">
        <v>1061370</v>
      </c>
      <c r="AC111" s="262">
        <v>243297.72</v>
      </c>
      <c r="AD111" s="262">
        <v>70824.289999999994</v>
      </c>
      <c r="AG111" s="99">
        <f t="shared" si="7"/>
        <v>495782.39</v>
      </c>
      <c r="AH111" s="36">
        <f t="shared" si="8"/>
        <v>0</v>
      </c>
      <c r="AI111" s="25">
        <f t="shared" si="9"/>
        <v>495782.39</v>
      </c>
      <c r="AJ111" s="16">
        <f t="shared" si="10"/>
        <v>1579734.82</v>
      </c>
      <c r="AK111" s="18">
        <f t="shared" si="11"/>
        <v>1375492.01</v>
      </c>
      <c r="AL111" s="31">
        <f t="shared" si="12"/>
        <v>204242.81000000006</v>
      </c>
    </row>
    <row r="112" spans="1:38" x14ac:dyDescent="0.2">
      <c r="A112" s="1" t="s">
        <v>495</v>
      </c>
      <c r="B112" s="1" t="s">
        <v>496</v>
      </c>
      <c r="C112" s="88">
        <v>1985</v>
      </c>
      <c r="D112" s="89" t="s">
        <v>1191</v>
      </c>
      <c r="E112" s="286" t="s">
        <v>1727</v>
      </c>
      <c r="F112" s="260">
        <v>146777.41</v>
      </c>
      <c r="G112" s="260">
        <v>0</v>
      </c>
      <c r="H112" s="260">
        <v>30234.37</v>
      </c>
      <c r="I112" s="286">
        <v>144401.89000000001</v>
      </c>
      <c r="J112" s="286">
        <v>72313.97</v>
      </c>
      <c r="N112" s="264">
        <v>15</v>
      </c>
      <c r="Q112" s="286">
        <v>-1100226.8500000001</v>
      </c>
      <c r="R112" s="286">
        <v>1767292.42</v>
      </c>
      <c r="U112" s="261">
        <v>494043.55</v>
      </c>
      <c r="X112" s="261">
        <v>621950</v>
      </c>
      <c r="Y112" s="261">
        <v>10000</v>
      </c>
      <c r="Z112" s="262">
        <v>815700</v>
      </c>
      <c r="AC112" s="262">
        <v>179089.22</v>
      </c>
      <c r="AD112" s="262">
        <v>54163.06</v>
      </c>
      <c r="AG112" s="99">
        <f t="shared" si="7"/>
        <v>177011.78</v>
      </c>
      <c r="AH112" s="36">
        <f t="shared" si="8"/>
        <v>15</v>
      </c>
      <c r="AI112" s="25">
        <f t="shared" si="9"/>
        <v>176996.78</v>
      </c>
      <c r="AJ112" s="16">
        <f t="shared" si="10"/>
        <v>1125993.55</v>
      </c>
      <c r="AK112" s="18">
        <f t="shared" si="11"/>
        <v>1048952.28</v>
      </c>
      <c r="AL112" s="31">
        <f t="shared" si="12"/>
        <v>77041.270000000019</v>
      </c>
    </row>
    <row r="113" spans="1:38" x14ac:dyDescent="0.2">
      <c r="A113" s="1" t="s">
        <v>495</v>
      </c>
      <c r="B113" s="1" t="s">
        <v>496</v>
      </c>
      <c r="C113" s="88">
        <v>4265</v>
      </c>
      <c r="D113" s="89" t="s">
        <v>1192</v>
      </c>
      <c r="E113" s="286" t="s">
        <v>1728</v>
      </c>
      <c r="F113" s="260">
        <v>234457.44</v>
      </c>
      <c r="G113" s="260">
        <v>0</v>
      </c>
      <c r="H113" s="260">
        <v>14025.51</v>
      </c>
      <c r="I113" s="286">
        <v>757208.01</v>
      </c>
      <c r="J113" s="286">
        <v>72853.69</v>
      </c>
      <c r="Q113" s="286">
        <v>-54314.080000000002</v>
      </c>
      <c r="R113" s="286">
        <v>1775492.61</v>
      </c>
      <c r="U113" s="261">
        <v>769802.52</v>
      </c>
      <c r="X113" s="261">
        <v>734250</v>
      </c>
      <c r="Y113" s="261">
        <v>24400</v>
      </c>
      <c r="Z113" s="262">
        <v>1090486.5</v>
      </c>
      <c r="AC113" s="262">
        <v>341507.96</v>
      </c>
      <c r="AD113" s="262">
        <v>74258.61</v>
      </c>
      <c r="AG113" s="99">
        <f t="shared" si="7"/>
        <v>248482.95</v>
      </c>
      <c r="AH113" s="36">
        <f t="shared" si="8"/>
        <v>0</v>
      </c>
      <c r="AI113" s="25">
        <f t="shared" si="9"/>
        <v>248482.95</v>
      </c>
      <c r="AJ113" s="16">
        <f t="shared" si="10"/>
        <v>1528452.52</v>
      </c>
      <c r="AK113" s="18">
        <f t="shared" si="11"/>
        <v>1506253.07</v>
      </c>
      <c r="AL113" s="31">
        <f t="shared" si="12"/>
        <v>22199.449999999953</v>
      </c>
    </row>
    <row r="114" spans="1:38" x14ac:dyDescent="0.2">
      <c r="A114" s="1" t="s">
        <v>495</v>
      </c>
      <c r="B114" s="1" t="s">
        <v>496</v>
      </c>
      <c r="C114" s="88">
        <v>2947</v>
      </c>
      <c r="D114" s="89" t="s">
        <v>1193</v>
      </c>
      <c r="E114" s="286" t="s">
        <v>1808</v>
      </c>
      <c r="F114" s="260">
        <v>300764.23</v>
      </c>
      <c r="H114" s="260">
        <v>39464.019999999997</v>
      </c>
      <c r="I114" s="286">
        <v>224383.22</v>
      </c>
      <c r="J114" s="286">
        <v>91839.55</v>
      </c>
      <c r="Q114" s="286">
        <v>-72279.88</v>
      </c>
      <c r="R114" s="286">
        <v>2441491.2400000002</v>
      </c>
      <c r="U114" s="261">
        <v>580207.39</v>
      </c>
      <c r="X114" s="261">
        <v>290600</v>
      </c>
      <c r="Y114" s="261">
        <v>7500</v>
      </c>
      <c r="Z114" s="262">
        <v>510933</v>
      </c>
      <c r="AC114" s="262">
        <v>295783.46999999997</v>
      </c>
      <c r="AD114" s="262">
        <v>65988.92</v>
      </c>
      <c r="AG114" s="99">
        <f t="shared" si="7"/>
        <v>340228.25</v>
      </c>
      <c r="AH114" s="36">
        <f t="shared" si="8"/>
        <v>0</v>
      </c>
      <c r="AI114" s="25">
        <f t="shared" si="9"/>
        <v>340228.25</v>
      </c>
      <c r="AJ114" s="16">
        <f t="shared" si="10"/>
        <v>878307.39</v>
      </c>
      <c r="AK114" s="18">
        <f t="shared" si="11"/>
        <v>872705.39</v>
      </c>
      <c r="AL114" s="31">
        <f t="shared" si="12"/>
        <v>5602</v>
      </c>
    </row>
    <row r="115" spans="1:38" x14ac:dyDescent="0.2">
      <c r="A115" s="1" t="s">
        <v>499</v>
      </c>
      <c r="B115" s="1" t="s">
        <v>500</v>
      </c>
      <c r="C115" s="88">
        <v>4403</v>
      </c>
      <c r="D115" s="89" t="s">
        <v>1194</v>
      </c>
      <c r="E115" s="286" t="s">
        <v>1729</v>
      </c>
      <c r="F115" s="260">
        <v>367591.26</v>
      </c>
      <c r="G115" s="260">
        <v>0</v>
      </c>
      <c r="H115" s="260">
        <v>37452.39</v>
      </c>
      <c r="I115" s="286">
        <v>154966.57</v>
      </c>
      <c r="J115" s="286">
        <v>100962.81</v>
      </c>
      <c r="N115" s="264">
        <v>42.06</v>
      </c>
      <c r="Q115" s="286">
        <v>105990</v>
      </c>
      <c r="R115" s="286">
        <v>1753510.53</v>
      </c>
      <c r="U115" s="261">
        <v>809123.1</v>
      </c>
      <c r="X115" s="261">
        <v>835650</v>
      </c>
      <c r="Z115" s="262">
        <v>1207500</v>
      </c>
      <c r="AC115" s="262">
        <v>247447.51</v>
      </c>
      <c r="AD115" s="262">
        <v>35334.19</v>
      </c>
      <c r="AG115" s="99">
        <f t="shared" si="7"/>
        <v>405043.65</v>
      </c>
      <c r="AH115" s="36">
        <f t="shared" si="8"/>
        <v>42.06</v>
      </c>
      <c r="AI115" s="25">
        <f t="shared" si="9"/>
        <v>405001.59</v>
      </c>
      <c r="AJ115" s="16">
        <f t="shared" si="10"/>
        <v>1644773.1</v>
      </c>
      <c r="AK115" s="18">
        <f t="shared" si="11"/>
        <v>1490281.7</v>
      </c>
      <c r="AL115" s="31">
        <f t="shared" si="12"/>
        <v>154491.40000000014</v>
      </c>
    </row>
    <row r="116" spans="1:38" x14ac:dyDescent="0.2">
      <c r="A116" s="1" t="s">
        <v>499</v>
      </c>
      <c r="B116" s="1" t="s">
        <v>500</v>
      </c>
      <c r="C116" s="88">
        <v>5267</v>
      </c>
      <c r="D116" s="89" t="s">
        <v>1195</v>
      </c>
      <c r="E116" s="286" t="s">
        <v>1730</v>
      </c>
      <c r="F116" s="260">
        <v>693872.34</v>
      </c>
      <c r="G116" s="260">
        <v>0</v>
      </c>
      <c r="H116" s="260">
        <v>38209.51</v>
      </c>
      <c r="I116" s="286">
        <v>145664.42000000001</v>
      </c>
      <c r="J116" s="286">
        <v>115416.47</v>
      </c>
      <c r="Q116" s="286">
        <v>43949.5</v>
      </c>
      <c r="R116" s="286">
        <v>2570940.36</v>
      </c>
      <c r="U116" s="261">
        <v>1039458.24</v>
      </c>
      <c r="X116" s="261">
        <v>540700</v>
      </c>
      <c r="Z116" s="262">
        <v>1054605</v>
      </c>
      <c r="AC116" s="262">
        <v>254435.99</v>
      </c>
      <c r="AD116" s="262">
        <v>84976.54</v>
      </c>
      <c r="AG116" s="99">
        <f t="shared" si="7"/>
        <v>732081.85</v>
      </c>
      <c r="AH116" s="36">
        <f t="shared" si="8"/>
        <v>0</v>
      </c>
      <c r="AI116" s="25">
        <f t="shared" si="9"/>
        <v>732081.85</v>
      </c>
      <c r="AJ116" s="16">
        <f t="shared" si="10"/>
        <v>1580158.24</v>
      </c>
      <c r="AK116" s="18">
        <f t="shared" si="11"/>
        <v>1394017.53</v>
      </c>
      <c r="AL116" s="31">
        <f t="shared" si="12"/>
        <v>186140.70999999996</v>
      </c>
    </row>
    <row r="117" spans="1:38" x14ac:dyDescent="0.2">
      <c r="A117" s="1" t="s">
        <v>499</v>
      </c>
      <c r="B117" s="1" t="s">
        <v>500</v>
      </c>
      <c r="C117" s="88">
        <v>5254</v>
      </c>
      <c r="D117" s="89" t="s">
        <v>1196</v>
      </c>
      <c r="E117" s="286" t="s">
        <v>1731</v>
      </c>
      <c r="F117" s="260">
        <v>892380.68</v>
      </c>
      <c r="G117" s="260">
        <v>0</v>
      </c>
      <c r="H117" s="260">
        <v>29865.42</v>
      </c>
      <c r="I117" s="286">
        <v>918289.8</v>
      </c>
      <c r="J117" s="286">
        <v>146282.56</v>
      </c>
      <c r="Q117" s="286">
        <v>112905</v>
      </c>
      <c r="R117" s="286">
        <v>2193906.69</v>
      </c>
      <c r="U117" s="261">
        <v>814145.36</v>
      </c>
      <c r="X117" s="261">
        <v>804000</v>
      </c>
      <c r="Z117" s="262">
        <v>1138141</v>
      </c>
      <c r="AC117" s="262">
        <v>309540.25</v>
      </c>
      <c r="AD117" s="262">
        <v>99827.31</v>
      </c>
      <c r="AG117" s="99">
        <f t="shared" si="7"/>
        <v>922246.10000000009</v>
      </c>
      <c r="AH117" s="36">
        <f t="shared" si="8"/>
        <v>0</v>
      </c>
      <c r="AI117" s="25">
        <f t="shared" si="9"/>
        <v>922246.10000000009</v>
      </c>
      <c r="AJ117" s="16">
        <f t="shared" si="10"/>
        <v>1618145.3599999999</v>
      </c>
      <c r="AK117" s="18">
        <f t="shared" si="11"/>
        <v>1547508.56</v>
      </c>
      <c r="AL117" s="31">
        <f t="shared" si="12"/>
        <v>70636.799999999814</v>
      </c>
    </row>
    <row r="118" spans="1:38" x14ac:dyDescent="0.2">
      <c r="A118" s="1" t="s">
        <v>499</v>
      </c>
      <c r="B118" s="1" t="s">
        <v>500</v>
      </c>
      <c r="C118" s="88">
        <v>3104</v>
      </c>
      <c r="D118" s="89" t="s">
        <v>1197</v>
      </c>
      <c r="E118" s="286" t="s">
        <v>1732</v>
      </c>
      <c r="F118" s="260">
        <v>662429.85</v>
      </c>
      <c r="G118" s="260">
        <v>0</v>
      </c>
      <c r="H118" s="260">
        <v>59364.94</v>
      </c>
      <c r="I118" s="286">
        <v>470252.74</v>
      </c>
      <c r="J118" s="286">
        <v>57035.34</v>
      </c>
      <c r="Q118" s="286">
        <v>112350</v>
      </c>
      <c r="R118" s="286">
        <v>2140701.11</v>
      </c>
      <c r="U118" s="261">
        <v>864920.97</v>
      </c>
      <c r="V118" s="261">
        <v>20000</v>
      </c>
      <c r="X118" s="261">
        <v>439270</v>
      </c>
      <c r="Z118" s="262">
        <v>858720</v>
      </c>
      <c r="AC118" s="262">
        <v>286050.08</v>
      </c>
      <c r="AD118" s="262">
        <v>59914.48</v>
      </c>
      <c r="AG118" s="99">
        <f t="shared" si="7"/>
        <v>721794.79</v>
      </c>
      <c r="AH118" s="36">
        <f t="shared" si="8"/>
        <v>0</v>
      </c>
      <c r="AI118" s="25">
        <f t="shared" si="9"/>
        <v>721794.79</v>
      </c>
      <c r="AJ118" s="16">
        <f t="shared" si="10"/>
        <v>1324190.97</v>
      </c>
      <c r="AK118" s="18">
        <f t="shared" si="11"/>
        <v>1204684.56</v>
      </c>
      <c r="AL118" s="31">
        <f t="shared" si="12"/>
        <v>119506.40999999992</v>
      </c>
    </row>
    <row r="119" spans="1:38" x14ac:dyDescent="0.2">
      <c r="A119" s="1" t="s">
        <v>499</v>
      </c>
      <c r="B119" s="1" t="s">
        <v>500</v>
      </c>
      <c r="C119" s="88">
        <v>5560</v>
      </c>
      <c r="D119" s="89" t="s">
        <v>1198</v>
      </c>
      <c r="E119" s="286" t="s">
        <v>1733</v>
      </c>
      <c r="F119" s="260">
        <v>1203665.81</v>
      </c>
      <c r="G119" s="260">
        <v>0</v>
      </c>
      <c r="H119" s="260">
        <v>10250.66</v>
      </c>
      <c r="I119" s="286">
        <v>453042.7</v>
      </c>
      <c r="J119" s="286">
        <v>108268.54</v>
      </c>
      <c r="Q119" s="286">
        <v>142020</v>
      </c>
      <c r="R119" s="286">
        <v>2916966.34</v>
      </c>
      <c r="U119" s="261">
        <v>848441.78</v>
      </c>
      <c r="V119" s="261">
        <v>130000</v>
      </c>
      <c r="X119" s="261">
        <v>759350</v>
      </c>
      <c r="Z119" s="262">
        <v>1130822</v>
      </c>
      <c r="AC119" s="262">
        <v>282851.55</v>
      </c>
      <c r="AD119" s="262">
        <v>93497.63</v>
      </c>
      <c r="AG119" s="99">
        <f t="shared" si="7"/>
        <v>1213916.47</v>
      </c>
      <c r="AH119" s="36">
        <f t="shared" si="8"/>
        <v>0</v>
      </c>
      <c r="AI119" s="25">
        <f t="shared" si="9"/>
        <v>1213916.47</v>
      </c>
      <c r="AJ119" s="16">
        <f t="shared" si="10"/>
        <v>1737791.78</v>
      </c>
      <c r="AK119" s="18">
        <f t="shared" si="11"/>
        <v>1507171.1800000002</v>
      </c>
      <c r="AL119" s="31">
        <f t="shared" si="12"/>
        <v>230620.59999999986</v>
      </c>
    </row>
    <row r="120" spans="1:38" x14ac:dyDescent="0.2">
      <c r="A120" s="1" t="s">
        <v>499</v>
      </c>
      <c r="B120" s="1" t="s">
        <v>500</v>
      </c>
      <c r="C120" s="88">
        <v>4224</v>
      </c>
      <c r="D120" s="89" t="s">
        <v>1199</v>
      </c>
      <c r="E120" s="286" t="s">
        <v>1734</v>
      </c>
      <c r="F120" s="260">
        <v>984149.39</v>
      </c>
      <c r="G120" s="260">
        <v>0</v>
      </c>
      <c r="H120" s="260">
        <v>15492.62</v>
      </c>
      <c r="I120" s="286">
        <v>2303111.34</v>
      </c>
      <c r="J120" s="286">
        <v>102985.73</v>
      </c>
      <c r="Q120" s="286">
        <v>-20250</v>
      </c>
      <c r="R120" s="286">
        <v>1273796.02</v>
      </c>
      <c r="U120" s="261">
        <v>830523.22</v>
      </c>
      <c r="X120" s="261">
        <v>659750</v>
      </c>
      <c r="Z120" s="262">
        <v>1077111</v>
      </c>
      <c r="AC120" s="262">
        <v>266634.21000000002</v>
      </c>
      <c r="AD120" s="262">
        <v>100716.51</v>
      </c>
      <c r="AG120" s="99">
        <f t="shared" si="7"/>
        <v>999642.01</v>
      </c>
      <c r="AH120" s="36">
        <f t="shared" si="8"/>
        <v>0</v>
      </c>
      <c r="AI120" s="25">
        <f t="shared" si="9"/>
        <v>999642.01</v>
      </c>
      <c r="AJ120" s="16">
        <f t="shared" si="10"/>
        <v>1490273.22</v>
      </c>
      <c r="AK120" s="18">
        <f t="shared" si="11"/>
        <v>1444461.72</v>
      </c>
      <c r="AL120" s="31">
        <f t="shared" si="12"/>
        <v>45811.5</v>
      </c>
    </row>
    <row r="121" spans="1:38" x14ac:dyDescent="0.2">
      <c r="A121" s="1" t="s">
        <v>499</v>
      </c>
      <c r="B121" s="1" t="s">
        <v>500</v>
      </c>
      <c r="C121" s="88">
        <v>6946</v>
      </c>
      <c r="D121" s="89" t="s">
        <v>1200</v>
      </c>
      <c r="E121" s="286" t="s">
        <v>1735</v>
      </c>
      <c r="F121" s="260">
        <v>798818.44</v>
      </c>
      <c r="G121" s="260">
        <v>0</v>
      </c>
      <c r="H121" s="260">
        <v>36973.82</v>
      </c>
      <c r="I121" s="286">
        <v>1078826.6499999999</v>
      </c>
      <c r="J121" s="286">
        <v>168190.85</v>
      </c>
      <c r="Q121" s="286">
        <v>529375.72</v>
      </c>
      <c r="R121" s="286">
        <v>1503797.2</v>
      </c>
      <c r="U121" s="261">
        <v>1182032.6299999999</v>
      </c>
      <c r="X121" s="261">
        <v>707400</v>
      </c>
      <c r="Z121" s="262">
        <v>1340330</v>
      </c>
      <c r="AC121" s="262">
        <v>282809.83</v>
      </c>
      <c r="AD121" s="262">
        <v>51512.46</v>
      </c>
      <c r="AG121" s="99">
        <f t="shared" si="7"/>
        <v>835792.25999999989</v>
      </c>
      <c r="AH121" s="36">
        <f t="shared" si="8"/>
        <v>0</v>
      </c>
      <c r="AI121" s="25">
        <f t="shared" si="9"/>
        <v>835792.25999999989</v>
      </c>
      <c r="AJ121" s="16">
        <f t="shared" si="10"/>
        <v>1889432.63</v>
      </c>
      <c r="AK121" s="18">
        <f t="shared" si="11"/>
        <v>1674652.29</v>
      </c>
      <c r="AL121" s="31">
        <f t="shared" si="12"/>
        <v>214780.33999999985</v>
      </c>
    </row>
    <row r="122" spans="1:38" x14ac:dyDescent="0.2">
      <c r="A122" s="1" t="s">
        <v>499</v>
      </c>
      <c r="B122" s="1" t="s">
        <v>500</v>
      </c>
      <c r="C122" s="88">
        <v>4263</v>
      </c>
      <c r="D122" s="89" t="s">
        <v>1201</v>
      </c>
      <c r="E122" s="286" t="s">
        <v>1736</v>
      </c>
      <c r="F122" s="260">
        <v>842915.18</v>
      </c>
      <c r="G122" s="260">
        <v>0</v>
      </c>
      <c r="H122" s="260">
        <v>33064.93</v>
      </c>
      <c r="I122" s="286">
        <v>444921.65</v>
      </c>
      <c r="J122" s="286">
        <v>88032.58</v>
      </c>
      <c r="Q122" s="286">
        <v>107325</v>
      </c>
      <c r="R122" s="286">
        <v>1567499.51</v>
      </c>
      <c r="U122" s="261">
        <v>559858.42000000004</v>
      </c>
      <c r="V122" s="261">
        <v>171100</v>
      </c>
      <c r="X122" s="261">
        <v>745150</v>
      </c>
      <c r="Z122" s="262">
        <v>921550</v>
      </c>
      <c r="AC122" s="262">
        <v>263533.89</v>
      </c>
      <c r="AD122" s="262">
        <v>35534.699999999997</v>
      </c>
      <c r="AG122" s="99">
        <f t="shared" si="7"/>
        <v>875980.1100000001</v>
      </c>
      <c r="AH122" s="36">
        <f t="shared" si="8"/>
        <v>0</v>
      </c>
      <c r="AI122" s="25">
        <f t="shared" si="9"/>
        <v>875980.1100000001</v>
      </c>
      <c r="AJ122" s="16">
        <f t="shared" si="10"/>
        <v>1476108.42</v>
      </c>
      <c r="AK122" s="18">
        <f t="shared" si="11"/>
        <v>1220618.5900000001</v>
      </c>
      <c r="AL122" s="31">
        <f t="shared" si="12"/>
        <v>255489.82999999984</v>
      </c>
    </row>
    <row r="123" spans="1:38" x14ac:dyDescent="0.2">
      <c r="A123" s="1" t="s">
        <v>499</v>
      </c>
      <c r="B123" s="1" t="s">
        <v>500</v>
      </c>
      <c r="C123" s="88">
        <v>3035</v>
      </c>
      <c r="D123" s="89" t="s">
        <v>1202</v>
      </c>
      <c r="E123" s="286" t="s">
        <v>1813</v>
      </c>
      <c r="F123" s="260">
        <v>737069.38</v>
      </c>
      <c r="G123" s="260">
        <v>0</v>
      </c>
      <c r="H123" s="260">
        <v>34513.879999999997</v>
      </c>
      <c r="I123" s="286">
        <v>638745.57999999996</v>
      </c>
      <c r="J123" s="286">
        <v>63264.94</v>
      </c>
      <c r="Q123" s="286">
        <v>69020</v>
      </c>
      <c r="R123" s="286">
        <v>2486417.9700000002</v>
      </c>
      <c r="U123" s="261">
        <v>680514.64</v>
      </c>
      <c r="V123" s="261">
        <v>146500</v>
      </c>
      <c r="X123" s="261">
        <v>408550</v>
      </c>
      <c r="Z123" s="262">
        <v>760985</v>
      </c>
      <c r="AC123" s="262">
        <v>174615.52</v>
      </c>
      <c r="AD123" s="262">
        <v>68442.990000000005</v>
      </c>
      <c r="AG123" s="99">
        <f t="shared" si="7"/>
        <v>771583.26</v>
      </c>
      <c r="AH123" s="36">
        <f t="shared" si="8"/>
        <v>0</v>
      </c>
      <c r="AI123" s="25">
        <f t="shared" si="9"/>
        <v>771583.26</v>
      </c>
      <c r="AJ123" s="16">
        <f t="shared" si="10"/>
        <v>1235564.6400000001</v>
      </c>
      <c r="AK123" s="18">
        <f t="shared" si="11"/>
        <v>1004043.51</v>
      </c>
      <c r="AL123" s="31">
        <f t="shared" si="12"/>
        <v>231521.13000000012</v>
      </c>
    </row>
    <row r="124" spans="1:38" x14ac:dyDescent="0.2">
      <c r="A124" s="1" t="s">
        <v>499</v>
      </c>
      <c r="B124" s="1" t="s">
        <v>500</v>
      </c>
      <c r="C124" s="88">
        <v>3444</v>
      </c>
      <c r="D124" s="89" t="s">
        <v>1203</v>
      </c>
      <c r="E124" s="286" t="s">
        <v>1814</v>
      </c>
      <c r="F124" s="260">
        <v>674832.96</v>
      </c>
      <c r="G124" s="260">
        <v>0</v>
      </c>
      <c r="H124" s="260">
        <v>36651.279999999999</v>
      </c>
      <c r="I124" s="286">
        <v>359516.67</v>
      </c>
      <c r="J124" s="286">
        <v>75934.759999999995</v>
      </c>
      <c r="Q124" s="286">
        <v>87475</v>
      </c>
      <c r="R124" s="286">
        <v>2517902.33</v>
      </c>
      <c r="U124" s="261">
        <v>780883.02</v>
      </c>
      <c r="X124" s="261">
        <v>446600</v>
      </c>
      <c r="Z124" s="262">
        <v>821985.16</v>
      </c>
      <c r="AC124" s="262">
        <v>242760.54</v>
      </c>
      <c r="AD124" s="262">
        <v>61599.43</v>
      </c>
      <c r="AG124" s="99">
        <f t="shared" si="7"/>
        <v>711484.24</v>
      </c>
      <c r="AH124" s="36">
        <f t="shared" si="8"/>
        <v>0</v>
      </c>
      <c r="AI124" s="25">
        <f t="shared" si="9"/>
        <v>711484.24</v>
      </c>
      <c r="AJ124" s="16">
        <f t="shared" si="10"/>
        <v>1227483.02</v>
      </c>
      <c r="AK124" s="18">
        <f t="shared" si="11"/>
        <v>1126345.1299999999</v>
      </c>
      <c r="AL124" s="31">
        <f t="shared" si="12"/>
        <v>101137.89000000013</v>
      </c>
    </row>
    <row r="125" spans="1:38" x14ac:dyDescent="0.2">
      <c r="A125" s="1" t="s">
        <v>503</v>
      </c>
      <c r="B125" s="1" t="s">
        <v>504</v>
      </c>
      <c r="C125" s="88">
        <v>2224</v>
      </c>
      <c r="D125" s="89" t="s">
        <v>1204</v>
      </c>
      <c r="E125" s="286" t="s">
        <v>1737</v>
      </c>
      <c r="F125" s="260">
        <v>379510.93</v>
      </c>
      <c r="G125" s="260">
        <v>0</v>
      </c>
      <c r="H125" s="260">
        <v>75135.78</v>
      </c>
      <c r="I125" s="286">
        <v>153961.21</v>
      </c>
      <c r="J125" s="286">
        <v>19595.57</v>
      </c>
      <c r="R125" s="286">
        <v>2171633.4300000002</v>
      </c>
      <c r="U125" s="261">
        <v>545185.03</v>
      </c>
      <c r="V125" s="261">
        <v>51100</v>
      </c>
      <c r="W125" s="261">
        <v>2.93</v>
      </c>
      <c r="X125" s="261">
        <v>531322.5</v>
      </c>
      <c r="Z125" s="262">
        <v>692055.5</v>
      </c>
      <c r="AC125" s="262">
        <v>205465.82</v>
      </c>
      <c r="AD125" s="262">
        <v>55091.55</v>
      </c>
      <c r="AG125" s="99">
        <f t="shared" si="7"/>
        <v>454646.70999999996</v>
      </c>
      <c r="AH125" s="36">
        <f t="shared" si="8"/>
        <v>0</v>
      </c>
      <c r="AI125" s="25">
        <f t="shared" si="9"/>
        <v>454646.70999999996</v>
      </c>
      <c r="AJ125" s="16">
        <f t="shared" si="10"/>
        <v>1127610.46</v>
      </c>
      <c r="AK125" s="18">
        <f t="shared" si="11"/>
        <v>952612.87000000011</v>
      </c>
      <c r="AL125" s="31">
        <f t="shared" si="12"/>
        <v>174997.58999999985</v>
      </c>
    </row>
    <row r="126" spans="1:38" x14ac:dyDescent="0.2">
      <c r="A126" s="1" t="s">
        <v>503</v>
      </c>
      <c r="B126" s="1" t="s">
        <v>504</v>
      </c>
      <c r="C126" s="88">
        <v>6948</v>
      </c>
      <c r="D126" s="89" t="s">
        <v>1205</v>
      </c>
      <c r="E126" s="286" t="s">
        <v>1738</v>
      </c>
      <c r="F126" s="260">
        <v>261103.53</v>
      </c>
      <c r="G126" s="260">
        <v>0</v>
      </c>
      <c r="H126" s="260">
        <v>120873.91</v>
      </c>
      <c r="I126" s="286">
        <v>624.70000000000005</v>
      </c>
      <c r="J126" s="286">
        <v>138168.09</v>
      </c>
      <c r="N126" s="264">
        <v>180</v>
      </c>
      <c r="R126" s="286">
        <v>1977387.82</v>
      </c>
      <c r="U126" s="261">
        <v>1340841.42</v>
      </c>
      <c r="W126" s="261">
        <v>182844.12</v>
      </c>
      <c r="X126" s="261">
        <v>1018090</v>
      </c>
      <c r="Z126" s="262">
        <v>1612500</v>
      </c>
      <c r="AC126" s="262">
        <v>330259.19</v>
      </c>
      <c r="AD126" s="262">
        <v>30746.560000000001</v>
      </c>
      <c r="AG126" s="99">
        <f t="shared" si="7"/>
        <v>381977.44</v>
      </c>
      <c r="AH126" s="36">
        <f t="shared" si="8"/>
        <v>180</v>
      </c>
      <c r="AI126" s="25">
        <f t="shared" si="9"/>
        <v>381797.44</v>
      </c>
      <c r="AJ126" s="16">
        <f t="shared" si="10"/>
        <v>2541775.54</v>
      </c>
      <c r="AK126" s="18">
        <f t="shared" si="11"/>
        <v>1973505.75</v>
      </c>
      <c r="AL126" s="31">
        <f t="shared" si="12"/>
        <v>568269.79</v>
      </c>
    </row>
    <row r="127" spans="1:38" x14ac:dyDescent="0.2">
      <c r="A127" s="1" t="s">
        <v>503</v>
      </c>
      <c r="B127" s="1" t="s">
        <v>504</v>
      </c>
      <c r="C127" s="88">
        <v>2265</v>
      </c>
      <c r="D127" s="89" t="s">
        <v>1206</v>
      </c>
      <c r="E127" s="286" t="s">
        <v>1739</v>
      </c>
      <c r="F127" s="260">
        <v>246823.95</v>
      </c>
      <c r="G127" s="260">
        <v>0</v>
      </c>
      <c r="H127" s="260">
        <v>26218.799999999999</v>
      </c>
      <c r="I127" s="286">
        <v>163660.97</v>
      </c>
      <c r="J127" s="286">
        <v>53919.67</v>
      </c>
      <c r="L127" s="264">
        <v>39200</v>
      </c>
      <c r="R127" s="286">
        <v>1774116.27</v>
      </c>
      <c r="U127" s="261">
        <v>606871.62</v>
      </c>
      <c r="X127" s="261">
        <v>459987.5</v>
      </c>
      <c r="Y127" s="261">
        <v>5000</v>
      </c>
      <c r="Z127" s="262">
        <v>625326.5</v>
      </c>
      <c r="AC127" s="262">
        <v>199240.26</v>
      </c>
      <c r="AD127" s="262">
        <v>28839.82</v>
      </c>
      <c r="AG127" s="99">
        <f t="shared" si="7"/>
        <v>273042.75</v>
      </c>
      <c r="AH127" s="36">
        <f t="shared" si="8"/>
        <v>39200</v>
      </c>
      <c r="AI127" s="25">
        <f t="shared" si="9"/>
        <v>233842.75</v>
      </c>
      <c r="AJ127" s="16">
        <f t="shared" si="10"/>
        <v>1071859.1200000001</v>
      </c>
      <c r="AK127" s="18">
        <f t="shared" si="11"/>
        <v>853406.58</v>
      </c>
      <c r="AL127" s="31">
        <f t="shared" si="12"/>
        <v>218452.54000000015</v>
      </c>
    </row>
    <row r="128" spans="1:38" x14ac:dyDescent="0.2">
      <c r="A128" s="1" t="s">
        <v>503</v>
      </c>
      <c r="B128" s="1" t="s">
        <v>504</v>
      </c>
      <c r="C128" s="88">
        <v>4502</v>
      </c>
      <c r="D128" s="89" t="s">
        <v>1207</v>
      </c>
      <c r="E128" s="286" t="s">
        <v>1740</v>
      </c>
      <c r="F128" s="260">
        <v>388181.02</v>
      </c>
      <c r="G128" s="260">
        <v>0</v>
      </c>
      <c r="H128" s="260">
        <v>157518.37</v>
      </c>
      <c r="I128" s="286">
        <v>114408.81</v>
      </c>
      <c r="J128" s="286">
        <v>69936.789999999994</v>
      </c>
      <c r="N128" s="264">
        <v>182.41</v>
      </c>
      <c r="R128" s="286">
        <v>1520211.94</v>
      </c>
      <c r="U128" s="261">
        <v>758523.85</v>
      </c>
      <c r="W128" s="261">
        <v>66.89</v>
      </c>
      <c r="X128" s="261">
        <v>1074378.5</v>
      </c>
      <c r="Z128" s="262">
        <v>1272328.5</v>
      </c>
      <c r="AC128" s="262">
        <v>210717.42</v>
      </c>
      <c r="AD128" s="262">
        <v>17234.150000000001</v>
      </c>
      <c r="AG128" s="99">
        <f t="shared" si="7"/>
        <v>545699.39</v>
      </c>
      <c r="AH128" s="36">
        <f t="shared" si="8"/>
        <v>182.41</v>
      </c>
      <c r="AI128" s="25">
        <f t="shared" si="9"/>
        <v>545516.98</v>
      </c>
      <c r="AJ128" s="16">
        <f t="shared" si="10"/>
        <v>1832969.24</v>
      </c>
      <c r="AK128" s="18">
        <f t="shared" si="11"/>
        <v>1500280.0699999998</v>
      </c>
      <c r="AL128" s="31">
        <f t="shared" si="12"/>
        <v>332689.17000000016</v>
      </c>
    </row>
    <row r="129" spans="1:38" x14ac:dyDescent="0.2">
      <c r="A129" s="1" t="s">
        <v>503</v>
      </c>
      <c r="B129" s="1" t="s">
        <v>504</v>
      </c>
      <c r="C129" s="88">
        <v>6455</v>
      </c>
      <c r="D129" s="89" t="s">
        <v>1208</v>
      </c>
      <c r="E129" s="286" t="s">
        <v>1741</v>
      </c>
      <c r="F129" s="260">
        <v>710159.76</v>
      </c>
      <c r="G129" s="260">
        <v>0</v>
      </c>
      <c r="H129" s="260">
        <v>52560.959999999999</v>
      </c>
      <c r="I129" s="286">
        <v>159233.47</v>
      </c>
      <c r="J129" s="286">
        <v>92989.22</v>
      </c>
      <c r="N129" s="264">
        <v>655</v>
      </c>
      <c r="R129" s="286">
        <v>2436322.09</v>
      </c>
      <c r="U129" s="261">
        <v>1113113.82</v>
      </c>
      <c r="V129" s="261">
        <v>48000</v>
      </c>
      <c r="W129" s="261">
        <v>47.07</v>
      </c>
      <c r="X129" s="261">
        <v>596642.5</v>
      </c>
      <c r="Y129" s="261">
        <v>11200</v>
      </c>
      <c r="Z129" s="262">
        <v>999778.5</v>
      </c>
      <c r="AC129" s="262">
        <v>513598.31</v>
      </c>
      <c r="AD129" s="262">
        <v>41238.46</v>
      </c>
      <c r="AG129" s="99">
        <f t="shared" si="7"/>
        <v>762720.72</v>
      </c>
      <c r="AH129" s="36">
        <f t="shared" si="8"/>
        <v>655</v>
      </c>
      <c r="AI129" s="25">
        <f t="shared" si="9"/>
        <v>762065.72</v>
      </c>
      <c r="AJ129" s="16">
        <f t="shared" si="10"/>
        <v>1769003.3900000001</v>
      </c>
      <c r="AK129" s="18">
        <f t="shared" si="11"/>
        <v>1554615.27</v>
      </c>
      <c r="AL129" s="31">
        <f t="shared" si="12"/>
        <v>214388.12000000011</v>
      </c>
    </row>
    <row r="130" spans="1:38" x14ac:dyDescent="0.2">
      <c r="A130" s="1" t="s">
        <v>503</v>
      </c>
      <c r="B130" s="1" t="s">
        <v>504</v>
      </c>
      <c r="C130" s="88">
        <v>1661</v>
      </c>
      <c r="D130" s="89" t="s">
        <v>1209</v>
      </c>
      <c r="E130" s="286" t="s">
        <v>1742</v>
      </c>
      <c r="F130" s="260">
        <v>139229.32</v>
      </c>
      <c r="G130" s="260">
        <v>0</v>
      </c>
      <c r="H130" s="260">
        <v>63401.47</v>
      </c>
      <c r="I130" s="286">
        <v>323355.37</v>
      </c>
      <c r="J130" s="286">
        <v>85589.71</v>
      </c>
      <c r="N130" s="264">
        <v>121.2</v>
      </c>
      <c r="R130" s="286">
        <v>1752442.7</v>
      </c>
      <c r="U130" s="261">
        <v>537268.77</v>
      </c>
      <c r="V130" s="261">
        <v>89500</v>
      </c>
      <c r="W130" s="261">
        <v>164.91</v>
      </c>
      <c r="X130" s="261">
        <v>222800</v>
      </c>
      <c r="Y130" s="261">
        <v>2800</v>
      </c>
      <c r="Z130" s="262">
        <v>383961</v>
      </c>
      <c r="AC130" s="262">
        <v>252871.27</v>
      </c>
      <c r="AD130" s="262">
        <v>102680.55</v>
      </c>
      <c r="AG130" s="99">
        <f t="shared" si="7"/>
        <v>202630.79</v>
      </c>
      <c r="AH130" s="36">
        <f t="shared" si="8"/>
        <v>121.2</v>
      </c>
      <c r="AI130" s="25">
        <f t="shared" si="9"/>
        <v>202509.59</v>
      </c>
      <c r="AJ130" s="16">
        <f t="shared" si="10"/>
        <v>852533.68</v>
      </c>
      <c r="AK130" s="18">
        <f t="shared" si="11"/>
        <v>739512.82000000007</v>
      </c>
      <c r="AL130" s="31">
        <f t="shared" si="12"/>
        <v>113020.85999999999</v>
      </c>
    </row>
    <row r="131" spans="1:38" x14ac:dyDescent="0.2">
      <c r="A131" s="1" t="s">
        <v>503</v>
      </c>
      <c r="B131" s="1" t="s">
        <v>504</v>
      </c>
      <c r="C131" s="88">
        <v>1935</v>
      </c>
      <c r="D131" s="89" t="s">
        <v>1210</v>
      </c>
      <c r="E131" s="286" t="s">
        <v>1743</v>
      </c>
      <c r="F131" s="260">
        <v>241798.27</v>
      </c>
      <c r="G131" s="260">
        <v>0</v>
      </c>
      <c r="H131" s="260">
        <v>51774.29</v>
      </c>
      <c r="I131" s="286">
        <v>338942.31</v>
      </c>
      <c r="J131" s="286">
        <v>34381.230000000003</v>
      </c>
      <c r="R131" s="286">
        <v>2586652.75</v>
      </c>
      <c r="U131" s="261">
        <v>466496.44</v>
      </c>
      <c r="W131" s="261">
        <v>43.36</v>
      </c>
      <c r="X131" s="261">
        <v>506840</v>
      </c>
      <c r="Y131" s="261">
        <v>2800</v>
      </c>
      <c r="Z131" s="262">
        <v>615690</v>
      </c>
      <c r="AC131" s="262">
        <v>260653.04</v>
      </c>
      <c r="AD131" s="262">
        <v>63993.93</v>
      </c>
      <c r="AG131" s="99">
        <f t="shared" si="7"/>
        <v>293572.56</v>
      </c>
      <c r="AH131" s="36">
        <f t="shared" si="8"/>
        <v>0</v>
      </c>
      <c r="AI131" s="25">
        <f t="shared" si="9"/>
        <v>293572.56</v>
      </c>
      <c r="AJ131" s="16">
        <f t="shared" si="10"/>
        <v>976179.8</v>
      </c>
      <c r="AK131" s="18">
        <f t="shared" si="11"/>
        <v>940336.97000000009</v>
      </c>
      <c r="AL131" s="31">
        <f t="shared" si="12"/>
        <v>35842.829999999958</v>
      </c>
    </row>
    <row r="132" spans="1:38" x14ac:dyDescent="0.2">
      <c r="A132" s="1" t="s">
        <v>503</v>
      </c>
      <c r="B132" s="1" t="s">
        <v>504</v>
      </c>
      <c r="C132" s="88">
        <v>4296</v>
      </c>
      <c r="D132" s="89" t="s">
        <v>1211</v>
      </c>
      <c r="E132" s="286" t="s">
        <v>1744</v>
      </c>
      <c r="F132" s="260">
        <v>360753.48</v>
      </c>
      <c r="G132" s="260">
        <v>0</v>
      </c>
      <c r="H132" s="260">
        <v>117821.95</v>
      </c>
      <c r="I132" s="286">
        <v>47666.400000000001</v>
      </c>
      <c r="J132" s="286">
        <v>59737.56</v>
      </c>
      <c r="L132" s="264">
        <v>2600</v>
      </c>
      <c r="R132" s="286">
        <v>1898238.82</v>
      </c>
      <c r="U132" s="261">
        <v>824758.72</v>
      </c>
      <c r="W132" s="261">
        <v>112.06</v>
      </c>
      <c r="X132" s="261">
        <v>723610</v>
      </c>
      <c r="Y132" s="261">
        <v>2800</v>
      </c>
      <c r="Z132" s="262">
        <v>940660</v>
      </c>
      <c r="AC132" s="262">
        <v>260498.59</v>
      </c>
      <c r="AD132" s="262">
        <v>35375.08</v>
      </c>
      <c r="AG132" s="99">
        <f t="shared" si="7"/>
        <v>478575.43</v>
      </c>
      <c r="AH132" s="36">
        <f t="shared" si="8"/>
        <v>2600</v>
      </c>
      <c r="AI132" s="25">
        <f t="shared" si="9"/>
        <v>475975.43</v>
      </c>
      <c r="AJ132" s="16">
        <f t="shared" si="10"/>
        <v>1551280.78</v>
      </c>
      <c r="AK132" s="18">
        <f t="shared" si="11"/>
        <v>1236533.6700000002</v>
      </c>
      <c r="AL132" s="31">
        <f t="shared" si="12"/>
        <v>314747.10999999987</v>
      </c>
    </row>
    <row r="133" spans="1:38" x14ac:dyDescent="0.2">
      <c r="A133" s="1" t="s">
        <v>503</v>
      </c>
      <c r="B133" s="1" t="s">
        <v>504</v>
      </c>
      <c r="C133" s="88">
        <v>4985</v>
      </c>
      <c r="D133" s="89" t="s">
        <v>1212</v>
      </c>
      <c r="E133" s="286" t="s">
        <v>1745</v>
      </c>
      <c r="F133" s="260">
        <v>581857.07999999996</v>
      </c>
      <c r="G133" s="260">
        <v>0</v>
      </c>
      <c r="H133" s="260">
        <v>128158.73</v>
      </c>
      <c r="I133" s="286">
        <v>360626.05</v>
      </c>
      <c r="J133" s="286">
        <v>20099.009999999998</v>
      </c>
      <c r="R133" s="286">
        <v>2434424.27</v>
      </c>
      <c r="U133" s="261">
        <v>636902.05000000005</v>
      </c>
      <c r="X133" s="261">
        <v>715375</v>
      </c>
      <c r="Z133" s="262">
        <v>879281</v>
      </c>
      <c r="AC133" s="262">
        <v>265419.08</v>
      </c>
      <c r="AD133" s="262">
        <v>63854.42</v>
      </c>
      <c r="AG133" s="99">
        <f t="shared" ref="AG133:AG189" si="13">SUM(F133:H133)</f>
        <v>710015.80999999994</v>
      </c>
      <c r="AH133" s="36">
        <f t="shared" ref="AH133:AH189" si="14">SUM(K133:N133)</f>
        <v>0</v>
      </c>
      <c r="AI133" s="25">
        <f t="shared" ref="AI133:AI189" si="15">AG133-AH133</f>
        <v>710015.80999999994</v>
      </c>
      <c r="AJ133" s="16">
        <f t="shared" ref="AJ133:AJ189" si="16">SUM(S133:Y133)</f>
        <v>1352277.05</v>
      </c>
      <c r="AK133" s="18">
        <f t="shared" ref="AK133:AK189" si="17">SUM(Z133:AF133)</f>
        <v>1208554.5</v>
      </c>
      <c r="AL133" s="31">
        <f t="shared" ref="AL133:AL189" si="18">AJ133-AK133</f>
        <v>143722.55000000005</v>
      </c>
    </row>
    <row r="134" spans="1:38" x14ac:dyDescent="0.2">
      <c r="A134" s="1" t="s">
        <v>503</v>
      </c>
      <c r="B134" s="1" t="s">
        <v>504</v>
      </c>
      <c r="C134" s="88">
        <v>6488</v>
      </c>
      <c r="D134" s="89" t="s">
        <v>1213</v>
      </c>
      <c r="E134" s="286" t="s">
        <v>1746</v>
      </c>
      <c r="F134" s="260">
        <v>114913.92</v>
      </c>
      <c r="G134" s="260">
        <v>0</v>
      </c>
      <c r="H134" s="260">
        <v>87657.82</v>
      </c>
      <c r="I134" s="286">
        <v>421315.34</v>
      </c>
      <c r="J134" s="286">
        <v>51080.65</v>
      </c>
      <c r="L134" s="264">
        <v>33300</v>
      </c>
      <c r="R134" s="286">
        <v>2150215.54</v>
      </c>
      <c r="U134" s="261">
        <v>1095071.1000000001</v>
      </c>
      <c r="X134" s="261">
        <v>514290</v>
      </c>
      <c r="Z134" s="262">
        <v>957690</v>
      </c>
      <c r="AC134" s="262">
        <v>431887.51</v>
      </c>
      <c r="AD134" s="262">
        <v>67129.05</v>
      </c>
      <c r="AG134" s="99">
        <f t="shared" si="13"/>
        <v>202571.74</v>
      </c>
      <c r="AH134" s="36">
        <f t="shared" si="14"/>
        <v>33300</v>
      </c>
      <c r="AI134" s="25">
        <f t="shared" si="15"/>
        <v>169271.74</v>
      </c>
      <c r="AJ134" s="16">
        <f t="shared" si="16"/>
        <v>1609361.1</v>
      </c>
      <c r="AK134" s="18">
        <f t="shared" si="17"/>
        <v>1456706.5600000001</v>
      </c>
      <c r="AL134" s="31">
        <f t="shared" si="18"/>
        <v>152654.54000000004</v>
      </c>
    </row>
    <row r="135" spans="1:38" x14ac:dyDescent="0.2">
      <c r="A135" s="1" t="s">
        <v>503</v>
      </c>
      <c r="B135" s="1" t="s">
        <v>504</v>
      </c>
      <c r="C135" s="88">
        <v>789</v>
      </c>
      <c r="D135" s="89" t="s">
        <v>1214</v>
      </c>
      <c r="E135" s="286" t="s">
        <v>1809</v>
      </c>
      <c r="F135" s="260">
        <v>139153.29</v>
      </c>
      <c r="G135" s="260">
        <v>0</v>
      </c>
      <c r="H135" s="260">
        <v>33939.440000000002</v>
      </c>
      <c r="I135" s="286">
        <v>269559.25</v>
      </c>
      <c r="J135" s="286">
        <v>89294.44</v>
      </c>
      <c r="R135" s="286">
        <v>1699412.19</v>
      </c>
      <c r="U135" s="261">
        <v>390837.78</v>
      </c>
      <c r="W135" s="261">
        <v>38.409999999999997</v>
      </c>
      <c r="X135" s="261">
        <v>340095</v>
      </c>
      <c r="Y135" s="261">
        <v>2800</v>
      </c>
      <c r="Z135" s="262">
        <v>441015</v>
      </c>
      <c r="AC135" s="262">
        <v>142043.41</v>
      </c>
      <c r="AD135" s="262">
        <v>65348.09</v>
      </c>
      <c r="AG135" s="99">
        <f t="shared" si="13"/>
        <v>173092.73</v>
      </c>
      <c r="AH135" s="36">
        <f t="shared" si="14"/>
        <v>0</v>
      </c>
      <c r="AI135" s="25">
        <f t="shared" si="15"/>
        <v>173092.73</v>
      </c>
      <c r="AJ135" s="16">
        <f t="shared" si="16"/>
        <v>733771.19</v>
      </c>
      <c r="AK135" s="18">
        <f t="shared" si="17"/>
        <v>648406.5</v>
      </c>
      <c r="AL135" s="31">
        <f t="shared" si="18"/>
        <v>85364.689999999944</v>
      </c>
    </row>
    <row r="136" spans="1:38" x14ac:dyDescent="0.2">
      <c r="A136" s="1" t="s">
        <v>507</v>
      </c>
      <c r="B136" s="1" t="s">
        <v>508</v>
      </c>
      <c r="C136" s="88">
        <v>8307</v>
      </c>
      <c r="D136" s="89" t="s">
        <v>1215</v>
      </c>
      <c r="E136" s="286" t="s">
        <v>1747</v>
      </c>
      <c r="F136" s="260">
        <v>887345.39</v>
      </c>
      <c r="G136" s="260">
        <v>0</v>
      </c>
      <c r="H136" s="260">
        <v>110477.44</v>
      </c>
      <c r="I136" s="286">
        <v>667170.79</v>
      </c>
      <c r="J136" s="286">
        <v>33189.74</v>
      </c>
      <c r="L136" s="264">
        <v>46300</v>
      </c>
      <c r="Q136" s="286">
        <v>5015.3</v>
      </c>
      <c r="R136" s="286">
        <v>3628521.74</v>
      </c>
      <c r="U136" s="261">
        <v>1588007.99</v>
      </c>
      <c r="X136" s="261">
        <v>847640.5</v>
      </c>
      <c r="Y136" s="261">
        <v>16500</v>
      </c>
      <c r="Z136" s="262">
        <v>1433852.5</v>
      </c>
      <c r="AC136" s="262">
        <v>483014.43</v>
      </c>
      <c r="AD136" s="262">
        <v>86361.85</v>
      </c>
      <c r="AG136" s="99">
        <f t="shared" si="13"/>
        <v>997822.83000000007</v>
      </c>
      <c r="AH136" s="36">
        <f t="shared" si="14"/>
        <v>46300</v>
      </c>
      <c r="AI136" s="25">
        <f t="shared" si="15"/>
        <v>951522.83000000007</v>
      </c>
      <c r="AJ136" s="16">
        <f t="shared" si="16"/>
        <v>2452148.4900000002</v>
      </c>
      <c r="AK136" s="18">
        <f t="shared" si="17"/>
        <v>2003228.78</v>
      </c>
      <c r="AL136" s="31">
        <f t="shared" si="18"/>
        <v>448919.7100000002</v>
      </c>
    </row>
    <row r="137" spans="1:38" x14ac:dyDescent="0.2">
      <c r="A137" s="1" t="s">
        <v>507</v>
      </c>
      <c r="B137" s="1" t="s">
        <v>508</v>
      </c>
      <c r="C137" s="88">
        <v>4857</v>
      </c>
      <c r="D137" s="89" t="s">
        <v>1216</v>
      </c>
      <c r="E137" s="286" t="s">
        <v>1748</v>
      </c>
      <c r="F137" s="260">
        <v>317774.89</v>
      </c>
      <c r="G137" s="260">
        <v>0</v>
      </c>
      <c r="H137" s="260">
        <v>198873.07</v>
      </c>
      <c r="I137" s="286">
        <v>1046692.86</v>
      </c>
      <c r="J137" s="286">
        <v>28436.65</v>
      </c>
      <c r="L137" s="264">
        <v>8500</v>
      </c>
      <c r="Q137" s="286">
        <v>232.46</v>
      </c>
      <c r="R137" s="286">
        <v>365872.84</v>
      </c>
      <c r="U137" s="261">
        <v>779194.03</v>
      </c>
      <c r="X137" s="261">
        <v>738674.5</v>
      </c>
      <c r="Y137" s="261">
        <v>12000</v>
      </c>
      <c r="Z137" s="262">
        <v>1000162.5</v>
      </c>
      <c r="AC137" s="262">
        <v>499931.02</v>
      </c>
      <c r="AD137" s="262">
        <v>41887.07</v>
      </c>
      <c r="AG137" s="99">
        <f t="shared" si="13"/>
        <v>516647.96</v>
      </c>
      <c r="AH137" s="36">
        <f t="shared" si="14"/>
        <v>8500</v>
      </c>
      <c r="AI137" s="25">
        <f t="shared" si="15"/>
        <v>508147.96</v>
      </c>
      <c r="AJ137" s="16">
        <f t="shared" si="16"/>
        <v>1529868.53</v>
      </c>
      <c r="AK137" s="18">
        <f t="shared" si="17"/>
        <v>1541980.59</v>
      </c>
      <c r="AL137" s="31">
        <f t="shared" si="18"/>
        <v>-12112.060000000056</v>
      </c>
    </row>
    <row r="138" spans="1:38" x14ac:dyDescent="0.2">
      <c r="A138" s="1" t="s">
        <v>507</v>
      </c>
      <c r="B138" s="1" t="s">
        <v>508</v>
      </c>
      <c r="C138" s="88">
        <v>4343</v>
      </c>
      <c r="D138" s="89" t="s">
        <v>1217</v>
      </c>
      <c r="E138" s="286" t="s">
        <v>1749</v>
      </c>
      <c r="F138" s="260">
        <v>581789.71</v>
      </c>
      <c r="G138" s="260">
        <v>0</v>
      </c>
      <c r="H138" s="260">
        <v>139721.56</v>
      </c>
      <c r="I138" s="286">
        <v>96006.14</v>
      </c>
      <c r="J138" s="286">
        <v>56767.34</v>
      </c>
      <c r="L138" s="264">
        <v>16700</v>
      </c>
      <c r="N138" s="264">
        <v>132194</v>
      </c>
      <c r="R138" s="286">
        <v>2122751.4700000002</v>
      </c>
      <c r="U138" s="261">
        <v>799427.96</v>
      </c>
      <c r="V138" s="261">
        <v>169210</v>
      </c>
      <c r="X138" s="261">
        <v>921843.1</v>
      </c>
      <c r="Y138" s="261">
        <v>10500</v>
      </c>
      <c r="Z138" s="262">
        <v>1146446.1000000001</v>
      </c>
      <c r="AC138" s="262">
        <v>469890.38</v>
      </c>
      <c r="AD138" s="262">
        <v>9909.1</v>
      </c>
      <c r="AG138" s="99">
        <f t="shared" si="13"/>
        <v>721511.27</v>
      </c>
      <c r="AH138" s="36">
        <f t="shared" si="14"/>
        <v>148894</v>
      </c>
      <c r="AI138" s="25">
        <f t="shared" si="15"/>
        <v>572617.27</v>
      </c>
      <c r="AJ138" s="16">
        <f t="shared" si="16"/>
        <v>1900981.06</v>
      </c>
      <c r="AK138" s="18">
        <f t="shared" si="17"/>
        <v>1626245.58</v>
      </c>
      <c r="AL138" s="31">
        <f t="shared" si="18"/>
        <v>274735.48</v>
      </c>
    </row>
    <row r="139" spans="1:38" x14ac:dyDescent="0.2">
      <c r="A139" s="1" t="s">
        <v>507</v>
      </c>
      <c r="B139" s="1" t="s">
        <v>508</v>
      </c>
      <c r="C139" s="88">
        <v>4628</v>
      </c>
      <c r="D139" s="89" t="s">
        <v>1218</v>
      </c>
      <c r="E139" s="286" t="s">
        <v>1750</v>
      </c>
      <c r="F139" s="260">
        <v>713816.43</v>
      </c>
      <c r="G139" s="260">
        <v>0</v>
      </c>
      <c r="H139" s="260">
        <v>114730.7</v>
      </c>
      <c r="I139" s="286">
        <v>1413550.95</v>
      </c>
      <c r="J139" s="286">
        <v>93647.05</v>
      </c>
      <c r="L139" s="264">
        <v>7062.5</v>
      </c>
      <c r="R139" s="286">
        <v>765116.2</v>
      </c>
      <c r="U139" s="261">
        <v>979608.94</v>
      </c>
      <c r="V139" s="261">
        <v>65925</v>
      </c>
      <c r="X139" s="261">
        <v>616501.5</v>
      </c>
      <c r="Y139" s="261">
        <v>9000</v>
      </c>
      <c r="Z139" s="262">
        <v>947478.5</v>
      </c>
      <c r="AC139" s="262">
        <v>350971.74</v>
      </c>
      <c r="AD139" s="262">
        <v>61081.91</v>
      </c>
      <c r="AG139" s="99">
        <f t="shared" si="13"/>
        <v>828547.13</v>
      </c>
      <c r="AH139" s="36">
        <f t="shared" si="14"/>
        <v>7062.5</v>
      </c>
      <c r="AI139" s="25">
        <f t="shared" si="15"/>
        <v>821484.63</v>
      </c>
      <c r="AJ139" s="16">
        <f t="shared" si="16"/>
        <v>1671035.44</v>
      </c>
      <c r="AK139" s="18">
        <f t="shared" si="17"/>
        <v>1359532.15</v>
      </c>
      <c r="AL139" s="31">
        <f t="shared" si="18"/>
        <v>311503.29000000004</v>
      </c>
    </row>
    <row r="140" spans="1:38" x14ac:dyDescent="0.2">
      <c r="A140" s="1" t="s">
        <v>507</v>
      </c>
      <c r="B140" s="1" t="s">
        <v>508</v>
      </c>
      <c r="C140" s="88">
        <v>5183</v>
      </c>
      <c r="D140" s="89" t="s">
        <v>1219</v>
      </c>
      <c r="E140" s="286" t="s">
        <v>1751</v>
      </c>
      <c r="F140" s="260">
        <v>80977.39</v>
      </c>
      <c r="G140" s="260">
        <v>0</v>
      </c>
      <c r="H140" s="260">
        <v>48941.15</v>
      </c>
      <c r="I140" s="286">
        <v>280037.65999999997</v>
      </c>
      <c r="J140" s="286">
        <v>35353.78</v>
      </c>
      <c r="L140" s="264">
        <v>7062.5</v>
      </c>
      <c r="N140" s="264">
        <v>160</v>
      </c>
      <c r="R140" s="286">
        <v>3234091.19</v>
      </c>
      <c r="U140" s="261">
        <v>807790.66</v>
      </c>
      <c r="X140" s="261">
        <v>444577.5</v>
      </c>
      <c r="Y140" s="261">
        <v>12000</v>
      </c>
      <c r="Z140" s="262">
        <v>715577.5</v>
      </c>
      <c r="AC140" s="262">
        <v>619844.56999999995</v>
      </c>
      <c r="AD140" s="262">
        <v>60311.65</v>
      </c>
      <c r="AG140" s="99">
        <f t="shared" si="13"/>
        <v>129918.54000000001</v>
      </c>
      <c r="AH140" s="36">
        <f t="shared" si="14"/>
        <v>7222.5</v>
      </c>
      <c r="AI140" s="25">
        <f t="shared" si="15"/>
        <v>122696.04000000001</v>
      </c>
      <c r="AJ140" s="16">
        <f t="shared" si="16"/>
        <v>1264368.1600000001</v>
      </c>
      <c r="AK140" s="18">
        <f t="shared" si="17"/>
        <v>1395733.7199999997</v>
      </c>
      <c r="AL140" s="31">
        <f t="shared" si="18"/>
        <v>-131365.55999999959</v>
      </c>
    </row>
    <row r="141" spans="1:38" x14ac:dyDescent="0.2">
      <c r="A141" s="1" t="s">
        <v>507</v>
      </c>
      <c r="B141" s="1" t="s">
        <v>508</v>
      </c>
      <c r="C141" s="88">
        <v>3400</v>
      </c>
      <c r="D141" s="89" t="s">
        <v>1220</v>
      </c>
      <c r="E141" s="286" t="s">
        <v>1752</v>
      </c>
      <c r="F141" s="260">
        <v>185047.25</v>
      </c>
      <c r="G141" s="260">
        <v>0</v>
      </c>
      <c r="H141" s="260">
        <v>90104.44</v>
      </c>
      <c r="I141" s="286">
        <v>541524.04</v>
      </c>
      <c r="J141" s="286">
        <v>122206.53</v>
      </c>
      <c r="L141" s="264">
        <v>23562.5</v>
      </c>
      <c r="N141" s="264">
        <v>0</v>
      </c>
      <c r="R141" s="286">
        <v>1809525.85</v>
      </c>
      <c r="U141" s="261">
        <v>734864.8</v>
      </c>
      <c r="X141" s="261">
        <v>443812</v>
      </c>
      <c r="Y141" s="261">
        <v>7500</v>
      </c>
      <c r="Z141" s="262">
        <v>737752</v>
      </c>
      <c r="AC141" s="262">
        <v>297171.84000000003</v>
      </c>
      <c r="AD141" s="262">
        <v>51625.15</v>
      </c>
      <c r="AG141" s="99">
        <f t="shared" si="13"/>
        <v>275151.69</v>
      </c>
      <c r="AH141" s="36">
        <f t="shared" si="14"/>
        <v>23562.5</v>
      </c>
      <c r="AI141" s="25">
        <f t="shared" si="15"/>
        <v>251589.19</v>
      </c>
      <c r="AJ141" s="16">
        <f t="shared" si="16"/>
        <v>1186176.8</v>
      </c>
      <c r="AK141" s="18">
        <f t="shared" si="17"/>
        <v>1086548.99</v>
      </c>
      <c r="AL141" s="31">
        <f t="shared" si="18"/>
        <v>99627.810000000056</v>
      </c>
    </row>
    <row r="142" spans="1:38" x14ac:dyDescent="0.2">
      <c r="A142" s="1" t="s">
        <v>507</v>
      </c>
      <c r="B142" s="1" t="s">
        <v>508</v>
      </c>
      <c r="C142" s="88">
        <v>7272</v>
      </c>
      <c r="D142" s="89" t="s">
        <v>1221</v>
      </c>
      <c r="E142" s="286" t="s">
        <v>1753</v>
      </c>
      <c r="F142" s="260">
        <v>692451.17</v>
      </c>
      <c r="G142" s="260">
        <v>0</v>
      </c>
      <c r="H142" s="260">
        <v>50077.14</v>
      </c>
      <c r="I142" s="286">
        <v>1092272.47</v>
      </c>
      <c r="J142" s="286">
        <v>196529.74</v>
      </c>
      <c r="L142" s="264">
        <v>28500</v>
      </c>
      <c r="N142" s="264">
        <v>67750</v>
      </c>
      <c r="R142" s="286">
        <v>1034850.95</v>
      </c>
      <c r="U142" s="261">
        <v>1017031.42</v>
      </c>
      <c r="X142" s="261">
        <v>639775.5</v>
      </c>
      <c r="Y142" s="261">
        <v>12000</v>
      </c>
      <c r="Z142" s="262">
        <v>932303.5</v>
      </c>
      <c r="AC142" s="262">
        <v>474181.95</v>
      </c>
      <c r="AD142" s="262">
        <v>89499.21</v>
      </c>
      <c r="AG142" s="99">
        <f t="shared" si="13"/>
        <v>742528.31</v>
      </c>
      <c r="AH142" s="36">
        <f t="shared" si="14"/>
        <v>96250</v>
      </c>
      <c r="AI142" s="25">
        <f t="shared" si="15"/>
        <v>646278.31000000006</v>
      </c>
      <c r="AJ142" s="16">
        <f t="shared" si="16"/>
        <v>1668806.92</v>
      </c>
      <c r="AK142" s="18">
        <f t="shared" si="17"/>
        <v>1495984.66</v>
      </c>
      <c r="AL142" s="31">
        <f t="shared" si="18"/>
        <v>172822.26</v>
      </c>
    </row>
    <row r="143" spans="1:38" x14ac:dyDescent="0.2">
      <c r="A143" s="1" t="s">
        <v>507</v>
      </c>
      <c r="B143" s="1" t="s">
        <v>508</v>
      </c>
      <c r="C143" s="88">
        <v>4130</v>
      </c>
      <c r="D143" s="89" t="s">
        <v>1222</v>
      </c>
      <c r="E143" s="286" t="s">
        <v>1754</v>
      </c>
      <c r="F143" s="260">
        <v>393247.78</v>
      </c>
      <c r="G143" s="260">
        <v>0</v>
      </c>
      <c r="H143" s="260">
        <v>90889.57</v>
      </c>
      <c r="I143" s="286">
        <v>164000.19</v>
      </c>
      <c r="J143" s="286">
        <v>125007.03999999999</v>
      </c>
      <c r="L143" s="264">
        <v>7365</v>
      </c>
      <c r="N143" s="264">
        <v>250</v>
      </c>
      <c r="R143" s="286">
        <v>1778360.15</v>
      </c>
      <c r="U143" s="261">
        <v>1059680.3999999999</v>
      </c>
      <c r="W143" s="261">
        <v>3059.56</v>
      </c>
      <c r="X143" s="261">
        <v>420301</v>
      </c>
      <c r="Y143" s="261">
        <v>10500</v>
      </c>
      <c r="Z143" s="262">
        <v>769683</v>
      </c>
      <c r="AC143" s="262">
        <v>498697.55</v>
      </c>
      <c r="AD143" s="262">
        <v>39143.599999999999</v>
      </c>
      <c r="AG143" s="99">
        <f t="shared" si="13"/>
        <v>484137.35000000003</v>
      </c>
      <c r="AH143" s="36">
        <f t="shared" si="14"/>
        <v>7615</v>
      </c>
      <c r="AI143" s="25">
        <f t="shared" si="15"/>
        <v>476522.35000000003</v>
      </c>
      <c r="AJ143" s="16">
        <f t="shared" si="16"/>
        <v>1493540.96</v>
      </c>
      <c r="AK143" s="18">
        <f t="shared" si="17"/>
        <v>1307524.1500000001</v>
      </c>
      <c r="AL143" s="31">
        <f t="shared" si="18"/>
        <v>186016.80999999982</v>
      </c>
    </row>
    <row r="144" spans="1:38" x14ac:dyDescent="0.2">
      <c r="A144" s="1" t="s">
        <v>507</v>
      </c>
      <c r="B144" s="1" t="s">
        <v>508</v>
      </c>
      <c r="C144" s="88">
        <v>3177</v>
      </c>
      <c r="D144" s="89" t="s">
        <v>1223</v>
      </c>
      <c r="E144" s="286" t="s">
        <v>1755</v>
      </c>
      <c r="F144" s="260">
        <v>289741.5</v>
      </c>
      <c r="G144" s="260">
        <v>32300</v>
      </c>
      <c r="H144" s="260">
        <v>51637.53</v>
      </c>
      <c r="I144" s="286">
        <v>348475.73</v>
      </c>
      <c r="J144" s="286">
        <v>30545.09</v>
      </c>
      <c r="L144" s="264">
        <v>7762.5</v>
      </c>
      <c r="N144" s="264">
        <v>137507.76999999999</v>
      </c>
      <c r="Q144" s="286">
        <v>-105333.52</v>
      </c>
      <c r="R144" s="286">
        <v>2463401.71</v>
      </c>
      <c r="U144" s="261">
        <v>696076.5</v>
      </c>
      <c r="X144" s="261">
        <v>454993</v>
      </c>
      <c r="Y144" s="261">
        <v>7500</v>
      </c>
      <c r="Z144" s="262">
        <v>747525</v>
      </c>
      <c r="AC144" s="262">
        <v>747102.84</v>
      </c>
      <c r="AD144" s="262">
        <v>55010.27</v>
      </c>
      <c r="AG144" s="99">
        <f t="shared" si="13"/>
        <v>373679.03</v>
      </c>
      <c r="AH144" s="36">
        <f t="shared" si="14"/>
        <v>145270.26999999999</v>
      </c>
      <c r="AI144" s="25">
        <f t="shared" si="15"/>
        <v>228408.76000000004</v>
      </c>
      <c r="AJ144" s="16">
        <f t="shared" si="16"/>
        <v>1158569.5</v>
      </c>
      <c r="AK144" s="18">
        <f t="shared" si="17"/>
        <v>1549638.1099999999</v>
      </c>
      <c r="AL144" s="31">
        <f t="shared" si="18"/>
        <v>-391068.60999999987</v>
      </c>
    </row>
    <row r="145" spans="1:38" x14ac:dyDescent="0.2">
      <c r="A145" s="1" t="s">
        <v>507</v>
      </c>
      <c r="B145" s="1" t="s">
        <v>508</v>
      </c>
      <c r="C145" s="88">
        <v>5043</v>
      </c>
      <c r="D145" s="89" t="s">
        <v>1224</v>
      </c>
      <c r="E145" s="286" t="s">
        <v>1756</v>
      </c>
      <c r="F145" s="260">
        <v>275370.75</v>
      </c>
      <c r="G145" s="260">
        <v>0</v>
      </c>
      <c r="H145" s="260">
        <v>108641.95</v>
      </c>
      <c r="I145" s="286">
        <v>51096.91</v>
      </c>
      <c r="J145" s="286">
        <v>84019.13</v>
      </c>
      <c r="L145" s="264">
        <v>11925</v>
      </c>
      <c r="N145" s="264">
        <v>6.34</v>
      </c>
      <c r="R145" s="286">
        <v>1748544.54</v>
      </c>
      <c r="U145" s="261">
        <v>1156441.52</v>
      </c>
      <c r="W145" s="261">
        <v>0.44</v>
      </c>
      <c r="X145" s="261">
        <v>721640.5</v>
      </c>
      <c r="Y145" s="261">
        <v>7500</v>
      </c>
      <c r="Z145" s="262">
        <v>1087904.5</v>
      </c>
      <c r="AC145" s="262">
        <v>553720.81000000006</v>
      </c>
      <c r="AD145" s="262">
        <v>21563.66</v>
      </c>
      <c r="AG145" s="99">
        <f t="shared" si="13"/>
        <v>384012.7</v>
      </c>
      <c r="AH145" s="36">
        <f t="shared" si="14"/>
        <v>11931.34</v>
      </c>
      <c r="AI145" s="25">
        <f t="shared" si="15"/>
        <v>372081.36</v>
      </c>
      <c r="AJ145" s="16">
        <f t="shared" si="16"/>
        <v>1885582.46</v>
      </c>
      <c r="AK145" s="18">
        <f t="shared" si="17"/>
        <v>1663188.97</v>
      </c>
      <c r="AL145" s="31">
        <f t="shared" si="18"/>
        <v>222393.49</v>
      </c>
    </row>
    <row r="146" spans="1:38" x14ac:dyDescent="0.2">
      <c r="A146" s="1" t="s">
        <v>507</v>
      </c>
      <c r="B146" s="1" t="s">
        <v>508</v>
      </c>
      <c r="C146" s="88">
        <v>4781</v>
      </c>
      <c r="D146" s="89" t="s">
        <v>1225</v>
      </c>
      <c r="E146" s="286" t="s">
        <v>1757</v>
      </c>
      <c r="F146" s="260">
        <v>540637.07999999996</v>
      </c>
      <c r="G146" s="260">
        <v>27950</v>
      </c>
      <c r="H146" s="260">
        <v>175631.8</v>
      </c>
      <c r="I146" s="286">
        <v>1266074.81</v>
      </c>
      <c r="J146" s="286">
        <v>117443.25</v>
      </c>
      <c r="L146" s="264">
        <v>7762.5</v>
      </c>
      <c r="N146" s="264">
        <v>66500</v>
      </c>
      <c r="Q146" s="286">
        <v>4381.12</v>
      </c>
      <c r="R146" s="286">
        <v>577706.88</v>
      </c>
      <c r="U146" s="261">
        <v>1294796.19</v>
      </c>
      <c r="X146" s="261">
        <v>760360</v>
      </c>
      <c r="Y146" s="261">
        <v>12000</v>
      </c>
      <c r="Z146" s="262">
        <v>1157365</v>
      </c>
      <c r="AC146" s="262">
        <v>448804.45</v>
      </c>
      <c r="AD146" s="262">
        <v>63982.05</v>
      </c>
      <c r="AG146" s="99">
        <f t="shared" si="13"/>
        <v>744218.87999999989</v>
      </c>
      <c r="AH146" s="36">
        <f t="shared" si="14"/>
        <v>74262.5</v>
      </c>
      <c r="AI146" s="25">
        <f t="shared" si="15"/>
        <v>669956.37999999989</v>
      </c>
      <c r="AJ146" s="16">
        <f t="shared" si="16"/>
        <v>2067156.19</v>
      </c>
      <c r="AK146" s="18">
        <f t="shared" si="17"/>
        <v>1670151.5</v>
      </c>
      <c r="AL146" s="31">
        <f t="shared" si="18"/>
        <v>397004.68999999994</v>
      </c>
    </row>
    <row r="147" spans="1:38" x14ac:dyDescent="0.2">
      <c r="A147" s="1" t="s">
        <v>507</v>
      </c>
      <c r="B147" s="1" t="s">
        <v>508</v>
      </c>
      <c r="C147" s="88">
        <v>7022</v>
      </c>
      <c r="D147" s="89" t="s">
        <v>1226</v>
      </c>
      <c r="E147" s="286" t="s">
        <v>1758</v>
      </c>
      <c r="F147" s="260">
        <v>672156.01</v>
      </c>
      <c r="G147" s="260">
        <v>17955</v>
      </c>
      <c r="H147" s="260">
        <v>123280.37</v>
      </c>
      <c r="I147" s="286">
        <v>80865.149999999994</v>
      </c>
      <c r="J147" s="286">
        <v>153095.12</v>
      </c>
      <c r="L147" s="264">
        <v>8700</v>
      </c>
      <c r="N147" s="264">
        <v>673.38</v>
      </c>
      <c r="R147" s="286">
        <v>3628551.99</v>
      </c>
      <c r="U147" s="261">
        <v>1277953.23</v>
      </c>
      <c r="W147" s="261">
        <v>0.28000000000000003</v>
      </c>
      <c r="X147" s="261">
        <v>943551</v>
      </c>
      <c r="Y147" s="261">
        <v>12000</v>
      </c>
      <c r="Z147" s="262">
        <v>1325499</v>
      </c>
      <c r="AC147" s="262">
        <v>420354.6</v>
      </c>
      <c r="AD147" s="262">
        <v>27974.58</v>
      </c>
      <c r="AF147" s="262">
        <v>2500</v>
      </c>
      <c r="AG147" s="99">
        <f t="shared" si="13"/>
        <v>813391.38</v>
      </c>
      <c r="AH147" s="36">
        <f t="shared" si="14"/>
        <v>9373.3799999999992</v>
      </c>
      <c r="AI147" s="25">
        <f t="shared" si="15"/>
        <v>804018</v>
      </c>
      <c r="AJ147" s="16">
        <f t="shared" si="16"/>
        <v>2233504.5099999998</v>
      </c>
      <c r="AK147" s="18">
        <f t="shared" si="17"/>
        <v>1776328.1800000002</v>
      </c>
      <c r="AL147" s="31">
        <f t="shared" si="18"/>
        <v>457176.32999999961</v>
      </c>
    </row>
    <row r="148" spans="1:38" x14ac:dyDescent="0.2">
      <c r="A148" s="1" t="s">
        <v>507</v>
      </c>
      <c r="B148" s="1" t="s">
        <v>508</v>
      </c>
      <c r="C148" s="88">
        <v>5099</v>
      </c>
      <c r="D148" s="89" t="s">
        <v>1227</v>
      </c>
      <c r="E148" s="286" t="s">
        <v>1759</v>
      </c>
      <c r="F148" s="260">
        <v>569633.13</v>
      </c>
      <c r="G148" s="260">
        <v>0</v>
      </c>
      <c r="H148" s="260">
        <v>142003.29</v>
      </c>
      <c r="I148" s="286">
        <v>283554.43</v>
      </c>
      <c r="J148" s="286">
        <v>61902.64</v>
      </c>
      <c r="L148" s="264">
        <v>7062.5</v>
      </c>
      <c r="R148" s="286">
        <v>2252597.11</v>
      </c>
      <c r="U148" s="261">
        <v>841207.21</v>
      </c>
      <c r="X148" s="261">
        <v>706961.5</v>
      </c>
      <c r="Y148" s="261">
        <v>15000</v>
      </c>
      <c r="Z148" s="262">
        <v>984885.5</v>
      </c>
      <c r="AC148" s="262">
        <v>244855.8</v>
      </c>
      <c r="AD148" s="262">
        <v>63169.25</v>
      </c>
      <c r="AG148" s="99">
        <f t="shared" si="13"/>
        <v>711636.42</v>
      </c>
      <c r="AH148" s="36">
        <f t="shared" si="14"/>
        <v>7062.5</v>
      </c>
      <c r="AI148" s="25">
        <f t="shared" si="15"/>
        <v>704573.92</v>
      </c>
      <c r="AJ148" s="16">
        <f t="shared" si="16"/>
        <v>1563168.71</v>
      </c>
      <c r="AK148" s="18">
        <f t="shared" si="17"/>
        <v>1292910.55</v>
      </c>
      <c r="AL148" s="31">
        <f t="shared" si="18"/>
        <v>270258.15999999992</v>
      </c>
    </row>
    <row r="149" spans="1:38" x14ac:dyDescent="0.2">
      <c r="A149" s="1" t="s">
        <v>507</v>
      </c>
      <c r="B149" s="1" t="s">
        <v>508</v>
      </c>
      <c r="C149" s="88">
        <v>2341</v>
      </c>
      <c r="D149" s="89" t="s">
        <v>1228</v>
      </c>
      <c r="E149" s="286" t="s">
        <v>1760</v>
      </c>
      <c r="F149" s="260">
        <v>271482.26</v>
      </c>
      <c r="G149" s="260">
        <v>0</v>
      </c>
      <c r="H149" s="260">
        <v>37206.82</v>
      </c>
      <c r="I149" s="286">
        <v>1434434.58</v>
      </c>
      <c r="J149" s="286">
        <v>41758.120000000003</v>
      </c>
      <c r="L149" s="264">
        <v>22100</v>
      </c>
      <c r="R149" s="286">
        <v>605433.22</v>
      </c>
      <c r="U149" s="261">
        <v>617093.28</v>
      </c>
      <c r="X149" s="261">
        <v>401961</v>
      </c>
      <c r="Y149" s="261">
        <v>4500</v>
      </c>
      <c r="Z149" s="262">
        <v>585949</v>
      </c>
      <c r="AC149" s="262">
        <v>250182.62</v>
      </c>
      <c r="AD149" s="262">
        <v>64917.2</v>
      </c>
      <c r="AG149" s="99">
        <f t="shared" si="13"/>
        <v>308689.08</v>
      </c>
      <c r="AH149" s="36">
        <f t="shared" si="14"/>
        <v>22100</v>
      </c>
      <c r="AI149" s="25">
        <f t="shared" si="15"/>
        <v>286589.08</v>
      </c>
      <c r="AJ149" s="16">
        <f t="shared" si="16"/>
        <v>1023554.28</v>
      </c>
      <c r="AK149" s="18">
        <f t="shared" si="17"/>
        <v>901048.82</v>
      </c>
      <c r="AL149" s="31">
        <f t="shared" si="18"/>
        <v>122505.46000000008</v>
      </c>
    </row>
    <row r="150" spans="1:38" x14ac:dyDescent="0.2">
      <c r="A150" s="1" t="s">
        <v>507</v>
      </c>
      <c r="B150" s="1" t="s">
        <v>508</v>
      </c>
      <c r="C150" s="88">
        <v>1923</v>
      </c>
      <c r="D150" s="89" t="s">
        <v>1229</v>
      </c>
      <c r="E150" s="286" t="s">
        <v>1761</v>
      </c>
      <c r="F150" s="260">
        <v>427073.53</v>
      </c>
      <c r="G150" s="260">
        <v>0</v>
      </c>
      <c r="H150" s="260">
        <v>68383.990000000005</v>
      </c>
      <c r="I150" s="286">
        <v>1018481.48</v>
      </c>
      <c r="J150" s="286">
        <v>31517.54</v>
      </c>
      <c r="L150" s="264">
        <v>7062.5</v>
      </c>
      <c r="R150" s="286">
        <v>698047.3</v>
      </c>
      <c r="U150" s="261">
        <v>661025.18000000005</v>
      </c>
      <c r="X150" s="261">
        <v>584555.5</v>
      </c>
      <c r="Y150" s="261">
        <v>10500</v>
      </c>
      <c r="Z150" s="262">
        <v>762450.5</v>
      </c>
      <c r="AC150" s="262">
        <v>272529.98</v>
      </c>
      <c r="AD150" s="262">
        <v>47721.4</v>
      </c>
      <c r="AG150" s="99">
        <f t="shared" si="13"/>
        <v>495457.52</v>
      </c>
      <c r="AH150" s="36">
        <f t="shared" si="14"/>
        <v>7062.5</v>
      </c>
      <c r="AI150" s="25">
        <f t="shared" si="15"/>
        <v>488395.02</v>
      </c>
      <c r="AJ150" s="16">
        <f t="shared" si="16"/>
        <v>1256080.6800000002</v>
      </c>
      <c r="AK150" s="18">
        <f t="shared" si="17"/>
        <v>1082701.8799999999</v>
      </c>
      <c r="AL150" s="31">
        <f t="shared" si="18"/>
        <v>173378.80000000028</v>
      </c>
    </row>
    <row r="151" spans="1:38" x14ac:dyDescent="0.2">
      <c r="A151" s="1" t="s">
        <v>507</v>
      </c>
      <c r="B151" s="1" t="s">
        <v>508</v>
      </c>
      <c r="C151" s="88">
        <v>1617</v>
      </c>
      <c r="D151" s="89" t="s">
        <v>1230</v>
      </c>
      <c r="E151" s="286" t="s">
        <v>1762</v>
      </c>
      <c r="F151" s="260">
        <v>145641.60999999999</v>
      </c>
      <c r="G151" s="260">
        <v>19000</v>
      </c>
      <c r="H151" s="260">
        <v>102427.15</v>
      </c>
      <c r="I151" s="286">
        <v>1024613.32</v>
      </c>
      <c r="J151" s="286">
        <v>65327.78</v>
      </c>
      <c r="L151" s="264">
        <v>7650</v>
      </c>
      <c r="N151" s="264">
        <v>1557.02</v>
      </c>
      <c r="R151" s="286">
        <v>399608.02</v>
      </c>
      <c r="U151" s="261">
        <v>632461.51</v>
      </c>
      <c r="X151" s="261">
        <v>217486.35</v>
      </c>
      <c r="Y151" s="261">
        <v>7500</v>
      </c>
      <c r="Z151" s="262">
        <v>393556.35</v>
      </c>
      <c r="AC151" s="262">
        <v>344153.99</v>
      </c>
      <c r="AD151" s="262">
        <v>56927.8</v>
      </c>
      <c r="AG151" s="99">
        <f t="shared" si="13"/>
        <v>267068.76</v>
      </c>
      <c r="AH151" s="36">
        <f t="shared" si="14"/>
        <v>9207.02</v>
      </c>
      <c r="AI151" s="25">
        <f t="shared" si="15"/>
        <v>257861.74000000002</v>
      </c>
      <c r="AJ151" s="16">
        <f t="shared" si="16"/>
        <v>857447.86</v>
      </c>
      <c r="AK151" s="18">
        <f t="shared" si="17"/>
        <v>794638.14</v>
      </c>
      <c r="AL151" s="31">
        <f t="shared" si="18"/>
        <v>62809.719999999972</v>
      </c>
    </row>
    <row r="152" spans="1:38" x14ac:dyDescent="0.2">
      <c r="A152" s="1" t="s">
        <v>507</v>
      </c>
      <c r="B152" s="1" t="s">
        <v>508</v>
      </c>
      <c r="C152" s="88">
        <v>1689</v>
      </c>
      <c r="D152" s="89" t="s">
        <v>1231</v>
      </c>
      <c r="E152" s="286" t="s">
        <v>1763</v>
      </c>
      <c r="F152" s="260">
        <v>254892.73</v>
      </c>
      <c r="G152" s="260">
        <v>10800</v>
      </c>
      <c r="H152" s="260">
        <v>68184.77</v>
      </c>
      <c r="I152" s="286">
        <v>23195.119999999999</v>
      </c>
      <c r="J152" s="286">
        <v>128591.18</v>
      </c>
      <c r="L152" s="264">
        <v>26000</v>
      </c>
      <c r="N152" s="264">
        <v>66.349999999999994</v>
      </c>
      <c r="R152" s="286">
        <v>1677902.08</v>
      </c>
      <c r="U152" s="261">
        <v>761508.67</v>
      </c>
      <c r="V152" s="261">
        <v>50000</v>
      </c>
      <c r="W152" s="261">
        <v>3.38</v>
      </c>
      <c r="X152" s="261">
        <v>499009</v>
      </c>
      <c r="Y152" s="261">
        <v>12000</v>
      </c>
      <c r="Z152" s="262">
        <v>833952</v>
      </c>
      <c r="AC152" s="262">
        <v>261811.17</v>
      </c>
      <c r="AD152" s="262">
        <v>43173.98</v>
      </c>
      <c r="AG152" s="99">
        <f t="shared" si="13"/>
        <v>333877.5</v>
      </c>
      <c r="AH152" s="36">
        <f t="shared" si="14"/>
        <v>26066.35</v>
      </c>
      <c r="AI152" s="25">
        <f t="shared" si="15"/>
        <v>307811.15000000002</v>
      </c>
      <c r="AJ152" s="16">
        <f t="shared" si="16"/>
        <v>1322521.05</v>
      </c>
      <c r="AK152" s="18">
        <f t="shared" si="17"/>
        <v>1138937.1499999999</v>
      </c>
      <c r="AL152" s="31">
        <f t="shared" si="18"/>
        <v>183583.90000000014</v>
      </c>
    </row>
    <row r="153" spans="1:38" x14ac:dyDescent="0.2">
      <c r="A153" s="1" t="s">
        <v>507</v>
      </c>
      <c r="B153" s="1" t="s">
        <v>508</v>
      </c>
      <c r="C153" s="88">
        <v>4089</v>
      </c>
      <c r="D153" s="89" t="s">
        <v>1232</v>
      </c>
      <c r="E153" s="286" t="s">
        <v>1764</v>
      </c>
      <c r="F153" s="260">
        <v>91644.88</v>
      </c>
      <c r="G153" s="260">
        <v>0</v>
      </c>
      <c r="H153" s="260">
        <v>207050.87</v>
      </c>
      <c r="I153" s="286">
        <v>687433.32</v>
      </c>
      <c r="J153" s="286">
        <v>104366.29</v>
      </c>
      <c r="L153" s="264">
        <v>7062.5</v>
      </c>
      <c r="N153" s="264">
        <v>774</v>
      </c>
      <c r="R153" s="286">
        <v>511906.95</v>
      </c>
      <c r="U153" s="261">
        <v>1086689.58</v>
      </c>
      <c r="V153" s="261">
        <v>25000</v>
      </c>
      <c r="X153" s="261">
        <v>801535</v>
      </c>
      <c r="Y153" s="261">
        <v>16500</v>
      </c>
      <c r="Z153" s="262">
        <v>1138698</v>
      </c>
      <c r="AC153" s="262">
        <v>488535.44</v>
      </c>
      <c r="AD153" s="262">
        <v>50182.400000000001</v>
      </c>
      <c r="AG153" s="99">
        <f t="shared" si="13"/>
        <v>298695.75</v>
      </c>
      <c r="AH153" s="36">
        <f t="shared" si="14"/>
        <v>7836.5</v>
      </c>
      <c r="AI153" s="25">
        <f t="shared" si="15"/>
        <v>290859.25</v>
      </c>
      <c r="AJ153" s="16">
        <f t="shared" si="16"/>
        <v>1929724.58</v>
      </c>
      <c r="AK153" s="18">
        <f t="shared" si="17"/>
        <v>1677415.8399999999</v>
      </c>
      <c r="AL153" s="31">
        <f t="shared" si="18"/>
        <v>252308.74000000022</v>
      </c>
    </row>
    <row r="154" spans="1:38" x14ac:dyDescent="0.2">
      <c r="A154" s="1" t="s">
        <v>507</v>
      </c>
      <c r="B154" s="1" t="s">
        <v>508</v>
      </c>
      <c r="C154" s="88">
        <v>5940</v>
      </c>
      <c r="D154" s="89" t="s">
        <v>1233</v>
      </c>
      <c r="E154" s="286" t="s">
        <v>1765</v>
      </c>
      <c r="F154" s="260">
        <v>838257.42</v>
      </c>
      <c r="G154" s="260">
        <v>58900</v>
      </c>
      <c r="H154" s="260">
        <v>95600.69</v>
      </c>
      <c r="I154" s="286">
        <v>593344.56000000006</v>
      </c>
      <c r="J154" s="286">
        <v>118102.86</v>
      </c>
      <c r="L154" s="264">
        <v>25950</v>
      </c>
      <c r="N154" s="264">
        <v>225</v>
      </c>
      <c r="R154" s="286">
        <v>3252587.34</v>
      </c>
      <c r="U154" s="261">
        <v>1033477.1</v>
      </c>
      <c r="X154" s="261">
        <v>879267.5</v>
      </c>
      <c r="Y154" s="261">
        <v>18000</v>
      </c>
      <c r="Z154" s="262">
        <v>1151200.5</v>
      </c>
      <c r="AC154" s="262">
        <v>389983.54</v>
      </c>
      <c r="AD154" s="262">
        <v>90346.14</v>
      </c>
      <c r="AG154" s="99">
        <f t="shared" si="13"/>
        <v>992758.1100000001</v>
      </c>
      <c r="AH154" s="36">
        <f t="shared" si="14"/>
        <v>26175</v>
      </c>
      <c r="AI154" s="25">
        <f t="shared" si="15"/>
        <v>966583.1100000001</v>
      </c>
      <c r="AJ154" s="16">
        <f t="shared" si="16"/>
        <v>1930744.6</v>
      </c>
      <c r="AK154" s="18">
        <f t="shared" si="17"/>
        <v>1631530.18</v>
      </c>
      <c r="AL154" s="31">
        <f t="shared" si="18"/>
        <v>299214.42000000016</v>
      </c>
    </row>
    <row r="155" spans="1:38" x14ac:dyDescent="0.2">
      <c r="A155" s="1" t="s">
        <v>507</v>
      </c>
      <c r="B155" s="1" t="s">
        <v>508</v>
      </c>
      <c r="C155" s="88">
        <v>3290</v>
      </c>
      <c r="D155" s="89" t="s">
        <v>1234</v>
      </c>
      <c r="E155" s="286" t="s">
        <v>1810</v>
      </c>
      <c r="F155" s="260">
        <v>547430.12</v>
      </c>
      <c r="G155" s="260">
        <v>0</v>
      </c>
      <c r="H155" s="260">
        <v>126215.14</v>
      </c>
      <c r="I155" s="286">
        <v>1452488.22</v>
      </c>
      <c r="J155" s="286">
        <v>75421.22</v>
      </c>
      <c r="L155" s="264">
        <v>30100</v>
      </c>
      <c r="N155" s="264">
        <v>7650</v>
      </c>
      <c r="R155" s="286">
        <v>2705484.32</v>
      </c>
      <c r="U155" s="261">
        <v>770836.17</v>
      </c>
      <c r="V155" s="261">
        <v>226763</v>
      </c>
      <c r="X155" s="261">
        <v>492988</v>
      </c>
      <c r="Y155" s="261">
        <v>7500</v>
      </c>
      <c r="Z155" s="262">
        <v>786471</v>
      </c>
      <c r="AC155" s="262">
        <v>481001.85</v>
      </c>
      <c r="AD155" s="262">
        <v>51151.87</v>
      </c>
      <c r="AG155" s="99">
        <f t="shared" si="13"/>
        <v>673645.26</v>
      </c>
      <c r="AH155" s="36">
        <f t="shared" si="14"/>
        <v>37750</v>
      </c>
      <c r="AI155" s="25">
        <f t="shared" si="15"/>
        <v>635895.26</v>
      </c>
      <c r="AJ155" s="16">
        <f t="shared" si="16"/>
        <v>1498087.17</v>
      </c>
      <c r="AK155" s="18">
        <f t="shared" si="17"/>
        <v>1318624.7200000002</v>
      </c>
      <c r="AL155" s="31">
        <f t="shared" si="18"/>
        <v>179462.44999999972</v>
      </c>
    </row>
    <row r="156" spans="1:38" x14ac:dyDescent="0.2">
      <c r="A156" s="1" t="s">
        <v>511</v>
      </c>
      <c r="B156" s="1" t="s">
        <v>512</v>
      </c>
      <c r="C156" s="88">
        <v>3875</v>
      </c>
      <c r="D156" s="89" t="s">
        <v>1235</v>
      </c>
      <c r="E156" s="286" t="s">
        <v>1766</v>
      </c>
      <c r="F156" s="260">
        <v>286959.26</v>
      </c>
      <c r="G156" s="260">
        <v>0</v>
      </c>
      <c r="H156" s="260">
        <v>69294.399999999994</v>
      </c>
      <c r="I156" s="286">
        <v>571764.18999999994</v>
      </c>
      <c r="J156" s="286">
        <v>503266.69</v>
      </c>
      <c r="L156" s="264">
        <v>17370</v>
      </c>
      <c r="N156" s="264">
        <v>0</v>
      </c>
      <c r="R156" s="286">
        <v>1733406.94</v>
      </c>
      <c r="U156" s="261">
        <v>963546.7</v>
      </c>
      <c r="X156" s="261">
        <v>914620</v>
      </c>
      <c r="Y156" s="261">
        <v>7500</v>
      </c>
      <c r="Z156" s="262">
        <v>1380570</v>
      </c>
      <c r="AC156" s="262">
        <v>391673.64</v>
      </c>
      <c r="AD156" s="262">
        <v>127749.2</v>
      </c>
      <c r="AG156" s="99">
        <f t="shared" si="13"/>
        <v>356253.66000000003</v>
      </c>
      <c r="AH156" s="36">
        <f t="shared" si="14"/>
        <v>17370</v>
      </c>
      <c r="AI156" s="25">
        <f t="shared" si="15"/>
        <v>338883.66000000003</v>
      </c>
      <c r="AJ156" s="16">
        <f t="shared" si="16"/>
        <v>1885666.7</v>
      </c>
      <c r="AK156" s="18">
        <f t="shared" si="17"/>
        <v>1899992.84</v>
      </c>
      <c r="AL156" s="31">
        <f t="shared" si="18"/>
        <v>-14326.14000000013</v>
      </c>
    </row>
    <row r="157" spans="1:38" x14ac:dyDescent="0.2">
      <c r="A157" s="1" t="s">
        <v>511</v>
      </c>
      <c r="B157" s="1" t="s">
        <v>512</v>
      </c>
      <c r="C157" s="88">
        <v>4209</v>
      </c>
      <c r="D157" s="89" t="s">
        <v>1236</v>
      </c>
      <c r="E157" s="286" t="s">
        <v>1767</v>
      </c>
      <c r="F157" s="260">
        <v>328332.64</v>
      </c>
      <c r="G157" s="260">
        <v>0</v>
      </c>
      <c r="H157" s="260">
        <v>34219.31</v>
      </c>
      <c r="I157" s="286">
        <v>268988.34999999998</v>
      </c>
      <c r="J157" s="286">
        <v>20947.82</v>
      </c>
      <c r="L157" s="264">
        <v>16050</v>
      </c>
      <c r="Q157" s="286">
        <v>-0.99</v>
      </c>
      <c r="R157" s="286">
        <v>1890457.72</v>
      </c>
      <c r="U157" s="261">
        <v>797589.83</v>
      </c>
      <c r="X157" s="261">
        <v>300770</v>
      </c>
      <c r="Y157" s="261">
        <v>7500</v>
      </c>
      <c r="Z157" s="262">
        <v>707922</v>
      </c>
      <c r="AC157" s="262">
        <v>212563.99</v>
      </c>
      <c r="AD157" s="262">
        <v>52358.3</v>
      </c>
      <c r="AF157" s="262">
        <v>32980</v>
      </c>
      <c r="AG157" s="99">
        <f t="shared" si="13"/>
        <v>362551.95</v>
      </c>
      <c r="AH157" s="36">
        <f t="shared" si="14"/>
        <v>16050</v>
      </c>
      <c r="AI157" s="25">
        <f t="shared" si="15"/>
        <v>346501.95</v>
      </c>
      <c r="AJ157" s="16">
        <f t="shared" si="16"/>
        <v>1105859.83</v>
      </c>
      <c r="AK157" s="18">
        <f t="shared" si="17"/>
        <v>1005824.29</v>
      </c>
      <c r="AL157" s="31">
        <f t="shared" si="18"/>
        <v>100035.54000000004</v>
      </c>
    </row>
    <row r="158" spans="1:38" x14ac:dyDescent="0.2">
      <c r="A158" s="1" t="s">
        <v>511</v>
      </c>
      <c r="B158" s="1" t="s">
        <v>512</v>
      </c>
      <c r="C158" s="88">
        <v>5209</v>
      </c>
      <c r="D158" s="89" t="s">
        <v>1237</v>
      </c>
      <c r="E158" s="284" t="s">
        <v>1768</v>
      </c>
      <c r="F158" s="260">
        <v>783309.37</v>
      </c>
      <c r="G158" s="260">
        <v>0</v>
      </c>
      <c r="H158" s="260">
        <v>59464.51</v>
      </c>
      <c r="I158" s="286">
        <v>2277762.2400000002</v>
      </c>
      <c r="J158" s="286">
        <v>43257.3</v>
      </c>
      <c r="L158" s="264">
        <v>22485</v>
      </c>
      <c r="N158" s="264">
        <v>489.8</v>
      </c>
      <c r="Q158" s="286">
        <v>-69.16</v>
      </c>
      <c r="R158" s="286">
        <v>715300.29</v>
      </c>
      <c r="U158" s="261">
        <v>1104220.3700000001</v>
      </c>
      <c r="V158" s="261">
        <v>134350</v>
      </c>
      <c r="W158" s="261">
        <v>3.82</v>
      </c>
      <c r="X158" s="261">
        <v>661820</v>
      </c>
      <c r="Y158" s="261">
        <v>13500</v>
      </c>
      <c r="Z158" s="262">
        <v>1164143</v>
      </c>
      <c r="AC158" s="262">
        <v>434003.57</v>
      </c>
      <c r="AD158" s="262">
        <v>107850.5</v>
      </c>
      <c r="AG158" s="99">
        <f t="shared" si="13"/>
        <v>842773.88</v>
      </c>
      <c r="AH158" s="36">
        <f t="shared" si="14"/>
        <v>22974.799999999999</v>
      </c>
      <c r="AI158" s="25">
        <f t="shared" si="15"/>
        <v>819799.08</v>
      </c>
      <c r="AJ158" s="16">
        <f t="shared" si="16"/>
        <v>1913894.1900000002</v>
      </c>
      <c r="AK158" s="18">
        <f t="shared" si="17"/>
        <v>1705997.07</v>
      </c>
      <c r="AL158" s="31">
        <f t="shared" si="18"/>
        <v>207897.12000000011</v>
      </c>
    </row>
    <row r="159" spans="1:38" x14ac:dyDescent="0.2">
      <c r="A159" s="1" t="s">
        <v>511</v>
      </c>
      <c r="B159" s="1" t="s">
        <v>512</v>
      </c>
      <c r="C159" s="88">
        <v>5460</v>
      </c>
      <c r="D159" s="89" t="s">
        <v>1238</v>
      </c>
      <c r="E159" s="286" t="s">
        <v>1769</v>
      </c>
      <c r="F159" s="260">
        <v>523627.45</v>
      </c>
      <c r="G159" s="260">
        <v>0</v>
      </c>
      <c r="H159" s="260">
        <v>82417.66</v>
      </c>
      <c r="I159" s="286">
        <v>317368.45</v>
      </c>
      <c r="J159" s="286">
        <v>114541.31</v>
      </c>
      <c r="L159" s="264">
        <v>16125</v>
      </c>
      <c r="N159" s="264">
        <v>0</v>
      </c>
      <c r="Q159" s="286">
        <v>2.5</v>
      </c>
      <c r="R159" s="286">
        <v>1595931.52</v>
      </c>
      <c r="U159" s="261">
        <v>1011962.74</v>
      </c>
      <c r="X159" s="261">
        <v>341200</v>
      </c>
      <c r="Z159" s="262">
        <v>799076</v>
      </c>
      <c r="AC159" s="262">
        <v>287965.71000000002</v>
      </c>
      <c r="AD159" s="262">
        <v>51194.44</v>
      </c>
      <c r="AF159" s="262">
        <v>13440</v>
      </c>
      <c r="AG159" s="99">
        <f t="shared" si="13"/>
        <v>606045.11</v>
      </c>
      <c r="AH159" s="36">
        <f t="shared" si="14"/>
        <v>16125</v>
      </c>
      <c r="AI159" s="25">
        <f t="shared" si="15"/>
        <v>589920.11</v>
      </c>
      <c r="AJ159" s="16">
        <f t="shared" si="16"/>
        <v>1353162.74</v>
      </c>
      <c r="AK159" s="18">
        <f t="shared" si="17"/>
        <v>1151676.1499999999</v>
      </c>
      <c r="AL159" s="31">
        <f t="shared" si="18"/>
        <v>201486.59000000008</v>
      </c>
    </row>
    <row r="160" spans="1:38" x14ac:dyDescent="0.2">
      <c r="A160" s="1" t="s">
        <v>515</v>
      </c>
      <c r="B160" s="1" t="s">
        <v>516</v>
      </c>
      <c r="C160" s="88">
        <v>2090</v>
      </c>
      <c r="D160" s="89" t="s">
        <v>1239</v>
      </c>
      <c r="E160" s="286" t="s">
        <v>1770</v>
      </c>
      <c r="F160" s="260">
        <v>338732.24</v>
      </c>
      <c r="G160" s="260">
        <v>0</v>
      </c>
      <c r="H160" s="260">
        <v>52198.8</v>
      </c>
      <c r="I160" s="286">
        <v>310069.53000000003</v>
      </c>
      <c r="J160" s="286">
        <v>124097.48</v>
      </c>
      <c r="L160" s="264">
        <v>52763</v>
      </c>
      <c r="N160" s="264">
        <v>0</v>
      </c>
      <c r="R160" s="286">
        <v>2218013.29</v>
      </c>
      <c r="U160" s="261">
        <v>522092.04</v>
      </c>
      <c r="V160" s="261">
        <v>30000</v>
      </c>
      <c r="W160" s="261">
        <v>172.43</v>
      </c>
      <c r="X160" s="261">
        <v>657842.5</v>
      </c>
      <c r="Z160" s="262">
        <v>924242.5</v>
      </c>
      <c r="AC160" s="262">
        <v>146148.26</v>
      </c>
      <c r="AD160" s="262">
        <v>39235.199999999997</v>
      </c>
      <c r="AG160" s="99">
        <f t="shared" si="13"/>
        <v>390931.04</v>
      </c>
      <c r="AH160" s="36">
        <f t="shared" si="14"/>
        <v>52763</v>
      </c>
      <c r="AI160" s="25">
        <f t="shared" si="15"/>
        <v>338168.04</v>
      </c>
      <c r="AJ160" s="16">
        <f t="shared" si="16"/>
        <v>1210106.9700000002</v>
      </c>
      <c r="AK160" s="18">
        <f t="shared" si="17"/>
        <v>1109625.96</v>
      </c>
      <c r="AL160" s="31">
        <f t="shared" si="18"/>
        <v>100481.01000000024</v>
      </c>
    </row>
    <row r="161" spans="1:38" x14ac:dyDescent="0.2">
      <c r="A161" s="1" t="s">
        <v>515</v>
      </c>
      <c r="B161" s="1" t="s">
        <v>516</v>
      </c>
      <c r="C161" s="88">
        <v>3852</v>
      </c>
      <c r="D161" s="89" t="s">
        <v>1240</v>
      </c>
      <c r="E161" s="286" t="s">
        <v>1771</v>
      </c>
      <c r="F161" s="260">
        <v>164319.16</v>
      </c>
      <c r="G161" s="260">
        <v>0</v>
      </c>
      <c r="H161" s="260">
        <v>36144.39</v>
      </c>
      <c r="I161" s="286">
        <v>126042</v>
      </c>
      <c r="J161" s="286">
        <v>718048.19</v>
      </c>
      <c r="N161" s="264">
        <v>814.95</v>
      </c>
      <c r="R161" s="286">
        <v>1904185.77</v>
      </c>
      <c r="U161" s="261">
        <v>632679.35</v>
      </c>
      <c r="W161" s="261">
        <v>47.62</v>
      </c>
      <c r="X161" s="261">
        <v>1099114</v>
      </c>
      <c r="Z161" s="262">
        <v>1537781.77</v>
      </c>
      <c r="AC161" s="262">
        <v>172035.43</v>
      </c>
      <c r="AD161" s="262">
        <v>97135.15</v>
      </c>
      <c r="AG161" s="99">
        <f t="shared" si="13"/>
        <v>200463.55</v>
      </c>
      <c r="AH161" s="36">
        <f t="shared" si="14"/>
        <v>814.95</v>
      </c>
      <c r="AI161" s="25">
        <f t="shared" si="15"/>
        <v>199648.59999999998</v>
      </c>
      <c r="AJ161" s="16">
        <f t="shared" si="16"/>
        <v>1731840.97</v>
      </c>
      <c r="AK161" s="18">
        <f t="shared" si="17"/>
        <v>1806952.3499999999</v>
      </c>
      <c r="AL161" s="31">
        <f t="shared" si="18"/>
        <v>-75111.379999999888</v>
      </c>
    </row>
    <row r="162" spans="1:38" x14ac:dyDescent="0.2">
      <c r="A162" s="1" t="s">
        <v>515</v>
      </c>
      <c r="B162" s="1" t="s">
        <v>516</v>
      </c>
      <c r="C162" s="88">
        <v>4000</v>
      </c>
      <c r="D162" s="89" t="s">
        <v>1241</v>
      </c>
      <c r="E162" s="286" t="s">
        <v>1772</v>
      </c>
      <c r="F162" s="260">
        <v>241879.08</v>
      </c>
      <c r="G162" s="260">
        <v>0</v>
      </c>
      <c r="H162" s="260">
        <v>17104.89</v>
      </c>
      <c r="I162" s="286">
        <v>391432.1</v>
      </c>
      <c r="J162" s="286">
        <v>740848.5</v>
      </c>
      <c r="N162" s="264">
        <v>6.91</v>
      </c>
      <c r="R162" s="286">
        <v>2050038.21</v>
      </c>
      <c r="U162" s="261">
        <v>713072.79</v>
      </c>
      <c r="V162" s="261">
        <v>69375</v>
      </c>
      <c r="W162" s="261">
        <v>47.5</v>
      </c>
      <c r="X162" s="261">
        <v>574208.5</v>
      </c>
      <c r="Y162" s="261">
        <v>0.38</v>
      </c>
      <c r="Z162" s="262">
        <v>1001888.5</v>
      </c>
      <c r="AC162" s="262">
        <v>206470.99</v>
      </c>
      <c r="AD162" s="262">
        <v>97990.04</v>
      </c>
      <c r="AF162" s="262">
        <v>0.38</v>
      </c>
      <c r="AG162" s="99">
        <f t="shared" si="13"/>
        <v>258983.96999999997</v>
      </c>
      <c r="AH162" s="36">
        <f t="shared" si="14"/>
        <v>6.91</v>
      </c>
      <c r="AI162" s="25">
        <f t="shared" si="15"/>
        <v>258977.05999999997</v>
      </c>
      <c r="AJ162" s="16">
        <f t="shared" si="16"/>
        <v>1356704.17</v>
      </c>
      <c r="AK162" s="18">
        <f t="shared" si="17"/>
        <v>1306349.9099999999</v>
      </c>
      <c r="AL162" s="31">
        <f t="shared" si="18"/>
        <v>50354.260000000009</v>
      </c>
    </row>
    <row r="163" spans="1:38" x14ac:dyDescent="0.2">
      <c r="A163" s="1" t="s">
        <v>515</v>
      </c>
      <c r="B163" s="1" t="s">
        <v>516</v>
      </c>
      <c r="C163" s="88">
        <v>5502</v>
      </c>
      <c r="D163" s="89" t="s">
        <v>1242</v>
      </c>
      <c r="E163" s="286" t="s">
        <v>1773</v>
      </c>
      <c r="F163" s="260">
        <v>692350.87</v>
      </c>
      <c r="G163" s="260">
        <v>0</v>
      </c>
      <c r="H163" s="260">
        <v>62930.84</v>
      </c>
      <c r="I163" s="286">
        <v>1980994.4</v>
      </c>
      <c r="J163" s="286">
        <v>204627.86</v>
      </c>
      <c r="Q163" s="286">
        <v>-54447.14</v>
      </c>
      <c r="R163" s="286">
        <v>345682.71</v>
      </c>
      <c r="U163" s="261">
        <v>1100046.1499999999</v>
      </c>
      <c r="V163" s="261">
        <v>228400</v>
      </c>
      <c r="W163" s="261">
        <v>443.41</v>
      </c>
      <c r="X163" s="261">
        <v>871464</v>
      </c>
      <c r="Z163" s="262">
        <v>1422514</v>
      </c>
      <c r="AC163" s="262">
        <v>209216.71</v>
      </c>
      <c r="AD163" s="262">
        <v>164336.87</v>
      </c>
      <c r="AG163" s="99">
        <f t="shared" si="13"/>
        <v>755281.71</v>
      </c>
      <c r="AH163" s="36">
        <f t="shared" si="14"/>
        <v>0</v>
      </c>
      <c r="AI163" s="25">
        <f t="shared" si="15"/>
        <v>755281.71</v>
      </c>
      <c r="AJ163" s="16">
        <f t="shared" si="16"/>
        <v>2200353.5599999996</v>
      </c>
      <c r="AK163" s="18">
        <f t="shared" si="17"/>
        <v>1796067.58</v>
      </c>
      <c r="AL163" s="31">
        <f t="shared" si="18"/>
        <v>404285.97999999952</v>
      </c>
    </row>
    <row r="164" spans="1:38" x14ac:dyDescent="0.2">
      <c r="A164" s="1" t="s">
        <v>519</v>
      </c>
      <c r="B164" s="1" t="s">
        <v>520</v>
      </c>
      <c r="C164" s="88">
        <v>2505</v>
      </c>
      <c r="D164" s="89" t="s">
        <v>1243</v>
      </c>
      <c r="E164" s="286" t="s">
        <v>1774</v>
      </c>
      <c r="F164" s="260">
        <v>1081299.5900000001</v>
      </c>
      <c r="G164" s="260">
        <v>0</v>
      </c>
      <c r="H164" s="260">
        <v>67128.070000000007</v>
      </c>
      <c r="I164" s="286">
        <v>912335.32</v>
      </c>
      <c r="J164" s="286">
        <v>194585.61</v>
      </c>
      <c r="K164" s="264">
        <v>3500</v>
      </c>
      <c r="L164" s="264">
        <v>9255</v>
      </c>
      <c r="N164" s="264">
        <v>363.83</v>
      </c>
      <c r="Q164" s="286">
        <v>139669.06</v>
      </c>
      <c r="R164" s="286">
        <v>633085.80000000005</v>
      </c>
      <c r="U164" s="261">
        <v>552358.56999999995</v>
      </c>
      <c r="V164" s="261">
        <v>115000</v>
      </c>
      <c r="X164" s="261">
        <v>466450</v>
      </c>
      <c r="Y164" s="261">
        <v>7500</v>
      </c>
      <c r="Z164" s="262">
        <v>649932</v>
      </c>
      <c r="AC164" s="262">
        <v>272609.02</v>
      </c>
      <c r="AD164" s="262">
        <v>67637.25</v>
      </c>
      <c r="AG164" s="99">
        <f t="shared" si="13"/>
        <v>1148427.6600000001</v>
      </c>
      <c r="AH164" s="36">
        <f t="shared" si="14"/>
        <v>13118.83</v>
      </c>
      <c r="AI164" s="25">
        <f t="shared" si="15"/>
        <v>1135308.83</v>
      </c>
      <c r="AJ164" s="16">
        <f t="shared" si="16"/>
        <v>1141308.5699999998</v>
      </c>
      <c r="AK164" s="18">
        <f t="shared" si="17"/>
        <v>990178.27</v>
      </c>
      <c r="AL164" s="31">
        <f t="shared" si="18"/>
        <v>151130.29999999981</v>
      </c>
    </row>
    <row r="165" spans="1:38" x14ac:dyDescent="0.2">
      <c r="A165" s="1" t="s">
        <v>519</v>
      </c>
      <c r="B165" s="1" t="s">
        <v>520</v>
      </c>
      <c r="C165" s="88">
        <v>3733</v>
      </c>
      <c r="D165" s="89" t="s">
        <v>1244</v>
      </c>
      <c r="E165" s="286" t="s">
        <v>1775</v>
      </c>
      <c r="F165" s="260">
        <v>1122564.3899999999</v>
      </c>
      <c r="G165" s="260">
        <v>0</v>
      </c>
      <c r="H165" s="260">
        <v>47154.98</v>
      </c>
      <c r="I165" s="286">
        <v>97126.78</v>
      </c>
      <c r="J165" s="286">
        <v>208019.09</v>
      </c>
      <c r="L165" s="264">
        <v>33210</v>
      </c>
      <c r="N165" s="264">
        <v>0</v>
      </c>
      <c r="O165" s="286">
        <v>47200</v>
      </c>
      <c r="Q165" s="286">
        <v>185836.08</v>
      </c>
      <c r="R165" s="286">
        <v>1315994.6399999999</v>
      </c>
      <c r="U165" s="261">
        <v>614253.32999999996</v>
      </c>
      <c r="V165" s="261">
        <v>34077</v>
      </c>
      <c r="X165" s="261">
        <v>556200</v>
      </c>
      <c r="Y165" s="261">
        <v>18750</v>
      </c>
      <c r="Z165" s="262">
        <v>816870</v>
      </c>
      <c r="AC165" s="262">
        <v>272566.99</v>
      </c>
      <c r="AD165" s="262">
        <v>23934.7</v>
      </c>
      <c r="AG165" s="99">
        <f t="shared" si="13"/>
        <v>1169719.3699999999</v>
      </c>
      <c r="AH165" s="36">
        <f t="shared" si="14"/>
        <v>33210</v>
      </c>
      <c r="AI165" s="25">
        <f t="shared" si="15"/>
        <v>1136509.3699999999</v>
      </c>
      <c r="AJ165" s="16">
        <f t="shared" si="16"/>
        <v>1223280.33</v>
      </c>
      <c r="AK165" s="18">
        <f t="shared" si="17"/>
        <v>1113371.69</v>
      </c>
      <c r="AL165" s="31">
        <f t="shared" si="18"/>
        <v>109908.64000000013</v>
      </c>
    </row>
    <row r="166" spans="1:38" x14ac:dyDescent="0.2">
      <c r="A166" s="1" t="s">
        <v>519</v>
      </c>
      <c r="B166" s="1" t="s">
        <v>520</v>
      </c>
      <c r="C166" s="88">
        <v>5221</v>
      </c>
      <c r="D166" s="89" t="s">
        <v>1245</v>
      </c>
      <c r="E166" s="286" t="s">
        <v>1776</v>
      </c>
      <c r="F166" s="260">
        <v>726848.58</v>
      </c>
      <c r="G166" s="260">
        <v>0</v>
      </c>
      <c r="H166" s="260">
        <v>51595.95</v>
      </c>
      <c r="I166" s="286">
        <v>122402.88</v>
      </c>
      <c r="J166" s="286">
        <v>538491.71</v>
      </c>
      <c r="K166" s="264">
        <v>3500</v>
      </c>
      <c r="N166" s="264">
        <v>0</v>
      </c>
      <c r="Q166" s="286">
        <v>209163.98</v>
      </c>
      <c r="R166" s="286">
        <v>1954472.19</v>
      </c>
      <c r="U166" s="261">
        <v>744153.61</v>
      </c>
      <c r="V166" s="261">
        <v>195000</v>
      </c>
      <c r="X166" s="261">
        <v>650920</v>
      </c>
      <c r="Y166" s="261">
        <v>7500</v>
      </c>
      <c r="Z166" s="262">
        <v>953520</v>
      </c>
      <c r="AC166" s="262">
        <v>302005.21999999997</v>
      </c>
      <c r="AD166" s="262">
        <v>81657.350000000006</v>
      </c>
      <c r="AG166" s="99">
        <f t="shared" si="13"/>
        <v>778444.52999999991</v>
      </c>
      <c r="AH166" s="36">
        <f t="shared" si="14"/>
        <v>3500</v>
      </c>
      <c r="AI166" s="25">
        <f t="shared" si="15"/>
        <v>774944.52999999991</v>
      </c>
      <c r="AJ166" s="16">
        <f t="shared" si="16"/>
        <v>1597573.6099999999</v>
      </c>
      <c r="AK166" s="18">
        <f t="shared" si="17"/>
        <v>1337182.57</v>
      </c>
      <c r="AL166" s="31">
        <f t="shared" si="18"/>
        <v>260391.0399999998</v>
      </c>
    </row>
    <row r="167" spans="1:38" x14ac:dyDescent="0.2">
      <c r="A167" s="1" t="s">
        <v>519</v>
      </c>
      <c r="B167" s="1" t="s">
        <v>520</v>
      </c>
      <c r="C167" s="88">
        <v>2747</v>
      </c>
      <c r="D167" s="89" t="s">
        <v>1246</v>
      </c>
      <c r="E167" s="286" t="s">
        <v>1777</v>
      </c>
      <c r="F167" s="260">
        <v>724957.21</v>
      </c>
      <c r="G167" s="260">
        <v>0</v>
      </c>
      <c r="H167" s="260">
        <v>49537.2</v>
      </c>
      <c r="I167" s="286">
        <v>519583.99</v>
      </c>
      <c r="J167" s="286">
        <v>82338.97</v>
      </c>
      <c r="K167" s="264">
        <v>12216.15</v>
      </c>
      <c r="L167" s="264">
        <v>28760</v>
      </c>
      <c r="N167" s="264">
        <v>183.48</v>
      </c>
      <c r="Q167" s="286">
        <v>128918.68</v>
      </c>
      <c r="R167" s="286">
        <v>1659140.58</v>
      </c>
      <c r="U167" s="261">
        <v>575832.41</v>
      </c>
      <c r="V167" s="261">
        <v>75000</v>
      </c>
      <c r="X167" s="261">
        <v>919680</v>
      </c>
      <c r="Y167" s="261">
        <v>18000</v>
      </c>
      <c r="Z167" s="262">
        <v>1100645</v>
      </c>
      <c r="AC167" s="262">
        <v>360065.34</v>
      </c>
      <c r="AD167" s="262">
        <v>58026.35</v>
      </c>
      <c r="AG167" s="99">
        <f t="shared" si="13"/>
        <v>774494.40999999992</v>
      </c>
      <c r="AH167" s="36">
        <f t="shared" si="14"/>
        <v>41159.630000000005</v>
      </c>
      <c r="AI167" s="25">
        <f t="shared" si="15"/>
        <v>733334.77999999991</v>
      </c>
      <c r="AJ167" s="16">
        <f t="shared" si="16"/>
        <v>1588512.4100000001</v>
      </c>
      <c r="AK167" s="18">
        <f t="shared" si="17"/>
        <v>1518736.6900000002</v>
      </c>
      <c r="AL167" s="31">
        <f t="shared" si="18"/>
        <v>69775.719999999972</v>
      </c>
    </row>
    <row r="168" spans="1:38" x14ac:dyDescent="0.2">
      <c r="A168" s="1" t="s">
        <v>519</v>
      </c>
      <c r="B168" s="1" t="s">
        <v>520</v>
      </c>
      <c r="C168" s="88">
        <v>3860</v>
      </c>
      <c r="D168" s="89" t="s">
        <v>1247</v>
      </c>
      <c r="E168" s="286" t="s">
        <v>1778</v>
      </c>
      <c r="F168" s="260">
        <v>422465.82</v>
      </c>
      <c r="G168" s="260">
        <v>0</v>
      </c>
      <c r="H168" s="260">
        <v>32026.55</v>
      </c>
      <c r="I168" s="286">
        <v>477356.71</v>
      </c>
      <c r="J168" s="286">
        <v>128464.06</v>
      </c>
      <c r="K168" s="264">
        <v>10000</v>
      </c>
      <c r="L168" s="264">
        <v>37537.5</v>
      </c>
      <c r="N168" s="264">
        <v>100</v>
      </c>
      <c r="Q168" s="286">
        <v>186095.32</v>
      </c>
      <c r="R168" s="286">
        <v>3430123.36</v>
      </c>
      <c r="U168" s="261">
        <v>695447.97</v>
      </c>
      <c r="X168" s="261">
        <v>1174040</v>
      </c>
      <c r="Y168" s="261">
        <v>13000</v>
      </c>
      <c r="Z168" s="262">
        <v>1488855</v>
      </c>
      <c r="AC168" s="262">
        <v>542449.72</v>
      </c>
      <c r="AD168" s="262">
        <v>92210.75</v>
      </c>
      <c r="AG168" s="99">
        <f t="shared" si="13"/>
        <v>454492.37</v>
      </c>
      <c r="AH168" s="36">
        <f t="shared" si="14"/>
        <v>47637.5</v>
      </c>
      <c r="AI168" s="25">
        <f t="shared" si="15"/>
        <v>406854.87</v>
      </c>
      <c r="AJ168" s="16">
        <f t="shared" si="16"/>
        <v>1882487.97</v>
      </c>
      <c r="AK168" s="18">
        <f t="shared" si="17"/>
        <v>2123515.4699999997</v>
      </c>
      <c r="AL168" s="31">
        <f t="shared" si="18"/>
        <v>-241027.49999999977</v>
      </c>
    </row>
    <row r="169" spans="1:38" x14ac:dyDescent="0.2">
      <c r="A169" s="1" t="s">
        <v>523</v>
      </c>
      <c r="B169" s="1" t="s">
        <v>524</v>
      </c>
      <c r="C169" s="88">
        <v>992</v>
      </c>
      <c r="D169" s="89" t="s">
        <v>1248</v>
      </c>
      <c r="E169" s="286" t="s">
        <v>1779</v>
      </c>
      <c r="F169" s="260">
        <v>456039.67</v>
      </c>
      <c r="G169" s="260">
        <v>0</v>
      </c>
      <c r="H169" s="260">
        <v>66841.66</v>
      </c>
      <c r="I169" s="286">
        <v>3737483.55</v>
      </c>
      <c r="J169" s="286">
        <v>113709.25</v>
      </c>
      <c r="N169" s="264">
        <v>901.92</v>
      </c>
      <c r="Q169" s="286">
        <v>20.37</v>
      </c>
      <c r="R169" s="286">
        <v>2074034.47</v>
      </c>
      <c r="U169" s="261">
        <v>520606.3</v>
      </c>
      <c r="X169" s="261">
        <v>365150</v>
      </c>
      <c r="Z169" s="262">
        <v>707034</v>
      </c>
      <c r="AC169" s="262">
        <v>199600.58</v>
      </c>
      <c r="AD169" s="262">
        <v>4555.25</v>
      </c>
      <c r="AG169" s="99">
        <f t="shared" si="13"/>
        <v>522881.32999999996</v>
      </c>
      <c r="AH169" s="36">
        <f t="shared" si="14"/>
        <v>901.92</v>
      </c>
      <c r="AI169" s="25">
        <f t="shared" si="15"/>
        <v>521979.41</v>
      </c>
      <c r="AJ169" s="16">
        <f t="shared" si="16"/>
        <v>885756.3</v>
      </c>
      <c r="AK169" s="18">
        <f t="shared" si="17"/>
        <v>911189.83</v>
      </c>
      <c r="AL169" s="31">
        <f t="shared" si="18"/>
        <v>-25433.529999999912</v>
      </c>
    </row>
    <row r="170" spans="1:38" x14ac:dyDescent="0.2">
      <c r="A170" s="1" t="s">
        <v>523</v>
      </c>
      <c r="B170" s="1" t="s">
        <v>524</v>
      </c>
      <c r="C170" s="88">
        <v>5690</v>
      </c>
      <c r="D170" s="89" t="s">
        <v>1249</v>
      </c>
      <c r="E170" s="286" t="s">
        <v>1780</v>
      </c>
      <c r="F170" s="260">
        <v>516187.59</v>
      </c>
      <c r="G170" s="260">
        <v>0</v>
      </c>
      <c r="H170" s="260">
        <v>88661.07</v>
      </c>
      <c r="I170" s="286">
        <v>220638.7</v>
      </c>
      <c r="J170" s="286">
        <v>52131.33</v>
      </c>
      <c r="N170" s="264">
        <v>140963.09</v>
      </c>
      <c r="Q170" s="286">
        <v>7.19</v>
      </c>
      <c r="R170" s="286">
        <v>2188176.4900000002</v>
      </c>
      <c r="U170" s="261">
        <v>736955.12</v>
      </c>
      <c r="V170" s="261">
        <v>16500</v>
      </c>
      <c r="X170" s="261">
        <v>612281</v>
      </c>
      <c r="Z170" s="262">
        <v>1063685</v>
      </c>
      <c r="AC170" s="262">
        <v>396625.68</v>
      </c>
      <c r="AD170" s="262">
        <v>46246.92</v>
      </c>
      <c r="AG170" s="99">
        <f t="shared" si="13"/>
        <v>604848.66</v>
      </c>
      <c r="AH170" s="36">
        <f t="shared" si="14"/>
        <v>140963.09</v>
      </c>
      <c r="AI170" s="25">
        <f t="shared" si="15"/>
        <v>463885.57000000007</v>
      </c>
      <c r="AJ170" s="16">
        <f t="shared" si="16"/>
        <v>1365736.12</v>
      </c>
      <c r="AK170" s="18">
        <f t="shared" si="17"/>
        <v>1506557.5999999999</v>
      </c>
      <c r="AL170" s="31">
        <f t="shared" si="18"/>
        <v>-140821.47999999975</v>
      </c>
    </row>
    <row r="171" spans="1:38" x14ac:dyDescent="0.2">
      <c r="A171" s="1" t="s">
        <v>523</v>
      </c>
      <c r="B171" s="1" t="s">
        <v>524</v>
      </c>
      <c r="C171" s="88">
        <v>3265</v>
      </c>
      <c r="D171" s="89" t="s">
        <v>1250</v>
      </c>
      <c r="E171" s="286" t="s">
        <v>1781</v>
      </c>
      <c r="F171" s="260">
        <v>395512.67</v>
      </c>
      <c r="G171" s="260">
        <v>0</v>
      </c>
      <c r="H171" s="260">
        <v>105889.07</v>
      </c>
      <c r="I171" s="286">
        <v>466074.43</v>
      </c>
      <c r="J171" s="286">
        <v>662302.16</v>
      </c>
      <c r="N171" s="264">
        <v>4459</v>
      </c>
      <c r="Q171" s="286">
        <v>13084</v>
      </c>
      <c r="R171" s="286">
        <v>1890317.34</v>
      </c>
      <c r="U171" s="261">
        <v>527407.14</v>
      </c>
      <c r="V171" s="261">
        <v>9000</v>
      </c>
      <c r="W171" s="261">
        <v>1113.32</v>
      </c>
      <c r="X171" s="261">
        <v>571190</v>
      </c>
      <c r="Z171" s="262">
        <v>849877</v>
      </c>
      <c r="AC171" s="262">
        <v>325879.14</v>
      </c>
      <c r="AD171" s="262">
        <v>48009.99</v>
      </c>
      <c r="AG171" s="99">
        <f t="shared" si="13"/>
        <v>501401.74</v>
      </c>
      <c r="AH171" s="36">
        <f t="shared" si="14"/>
        <v>4459</v>
      </c>
      <c r="AI171" s="25">
        <f t="shared" si="15"/>
        <v>496942.74</v>
      </c>
      <c r="AJ171" s="16">
        <f t="shared" si="16"/>
        <v>1108710.46</v>
      </c>
      <c r="AK171" s="18">
        <f t="shared" si="17"/>
        <v>1223766.1300000001</v>
      </c>
      <c r="AL171" s="31">
        <f t="shared" si="18"/>
        <v>-115055.67000000016</v>
      </c>
    </row>
    <row r="172" spans="1:38" x14ac:dyDescent="0.2">
      <c r="A172" s="1" t="s">
        <v>523</v>
      </c>
      <c r="B172" s="1" t="s">
        <v>524</v>
      </c>
      <c r="C172" s="88">
        <v>5131</v>
      </c>
      <c r="D172" s="89" t="s">
        <v>1251</v>
      </c>
      <c r="E172" s="286" t="s">
        <v>1782</v>
      </c>
      <c r="F172" s="260">
        <v>512948.71</v>
      </c>
      <c r="G172" s="260">
        <v>0</v>
      </c>
      <c r="H172" s="260">
        <v>51762.86</v>
      </c>
      <c r="I172" s="286">
        <v>304173.95</v>
      </c>
      <c r="J172" s="286">
        <v>200018.46</v>
      </c>
      <c r="N172" s="264">
        <v>183820.79999999999</v>
      </c>
      <c r="R172" s="286">
        <v>2400624.13</v>
      </c>
      <c r="U172" s="261">
        <v>555979.52000000002</v>
      </c>
      <c r="X172" s="261">
        <v>904900</v>
      </c>
      <c r="Z172" s="262">
        <v>1202845.75</v>
      </c>
      <c r="AA172" s="262">
        <v>7500</v>
      </c>
      <c r="AC172" s="262">
        <v>303943.40999999997</v>
      </c>
      <c r="AD172" s="262">
        <v>81703.149999999994</v>
      </c>
      <c r="AG172" s="99">
        <f t="shared" si="13"/>
        <v>564711.57000000007</v>
      </c>
      <c r="AH172" s="36">
        <f t="shared" si="14"/>
        <v>183820.79999999999</v>
      </c>
      <c r="AI172" s="25">
        <f t="shared" si="15"/>
        <v>380890.77000000008</v>
      </c>
      <c r="AJ172" s="16">
        <f t="shared" si="16"/>
        <v>1460879.52</v>
      </c>
      <c r="AK172" s="18">
        <f t="shared" si="17"/>
        <v>1595992.3099999998</v>
      </c>
      <c r="AL172" s="31">
        <f t="shared" si="18"/>
        <v>-135112.7899999998</v>
      </c>
    </row>
    <row r="173" spans="1:38" x14ac:dyDescent="0.2">
      <c r="A173" s="1" t="s">
        <v>523</v>
      </c>
      <c r="B173" s="1" t="s">
        <v>524</v>
      </c>
      <c r="C173" s="88">
        <v>3470</v>
      </c>
      <c r="D173" s="89" t="s">
        <v>1252</v>
      </c>
      <c r="E173" s="286" t="s">
        <v>1783</v>
      </c>
      <c r="F173" s="260">
        <v>840992.19</v>
      </c>
      <c r="G173" s="260">
        <v>0</v>
      </c>
      <c r="H173" s="260">
        <v>40394.699999999997</v>
      </c>
      <c r="I173" s="286">
        <v>678466</v>
      </c>
      <c r="J173" s="286">
        <v>509413.68</v>
      </c>
      <c r="N173" s="264">
        <v>14.98</v>
      </c>
      <c r="Q173" s="286">
        <v>-1007.79</v>
      </c>
      <c r="R173" s="286">
        <v>1658240.02</v>
      </c>
      <c r="U173" s="261">
        <v>792925.99</v>
      </c>
      <c r="X173" s="261">
        <v>544250</v>
      </c>
      <c r="Z173" s="262">
        <v>1049420</v>
      </c>
      <c r="AC173" s="262">
        <v>307782.59999999998</v>
      </c>
      <c r="AD173" s="262">
        <v>70938.95</v>
      </c>
      <c r="AG173" s="99">
        <f t="shared" si="13"/>
        <v>881386.8899999999</v>
      </c>
      <c r="AH173" s="36">
        <f t="shared" si="14"/>
        <v>14.98</v>
      </c>
      <c r="AI173" s="25">
        <f t="shared" si="15"/>
        <v>881371.90999999992</v>
      </c>
      <c r="AJ173" s="16">
        <f t="shared" si="16"/>
        <v>1337175.99</v>
      </c>
      <c r="AK173" s="18">
        <f t="shared" si="17"/>
        <v>1428141.55</v>
      </c>
      <c r="AL173" s="31">
        <f t="shared" si="18"/>
        <v>-90965.560000000056</v>
      </c>
    </row>
    <row r="174" spans="1:38" x14ac:dyDescent="0.2">
      <c r="A174" s="1" t="s">
        <v>523</v>
      </c>
      <c r="B174" s="1" t="s">
        <v>524</v>
      </c>
      <c r="C174" s="88">
        <v>6314</v>
      </c>
      <c r="D174" s="89" t="s">
        <v>1253</v>
      </c>
      <c r="E174" s="286" t="s">
        <v>1784</v>
      </c>
      <c r="F174" s="260">
        <v>369927.16</v>
      </c>
      <c r="G174" s="260">
        <v>0</v>
      </c>
      <c r="H174" s="260">
        <v>112215.37</v>
      </c>
      <c r="I174" s="286">
        <v>365697.89</v>
      </c>
      <c r="J174" s="286">
        <v>106703.58</v>
      </c>
      <c r="N174" s="264">
        <v>0</v>
      </c>
      <c r="Q174" s="286">
        <v>-3400</v>
      </c>
      <c r="R174" s="286">
        <v>2400624.13</v>
      </c>
      <c r="U174" s="261">
        <v>828602.73</v>
      </c>
      <c r="V174" s="261">
        <v>44300</v>
      </c>
      <c r="X174" s="261">
        <v>534010</v>
      </c>
      <c r="Z174" s="262">
        <v>1039885.92</v>
      </c>
      <c r="AC174" s="262">
        <v>425425.83</v>
      </c>
      <c r="AD174" s="262">
        <v>45959.45</v>
      </c>
      <c r="AG174" s="99">
        <f t="shared" si="13"/>
        <v>482142.52999999997</v>
      </c>
      <c r="AH174" s="36">
        <f t="shared" si="14"/>
        <v>0</v>
      </c>
      <c r="AI174" s="25">
        <f t="shared" si="15"/>
        <v>482142.52999999997</v>
      </c>
      <c r="AJ174" s="16">
        <f t="shared" si="16"/>
        <v>1406912.73</v>
      </c>
      <c r="AK174" s="18">
        <f t="shared" si="17"/>
        <v>1511271.2</v>
      </c>
      <c r="AL174" s="31">
        <f t="shared" si="18"/>
        <v>-104358.46999999997</v>
      </c>
    </row>
    <row r="175" spans="1:38" x14ac:dyDescent="0.2">
      <c r="A175" s="1" t="s">
        <v>527</v>
      </c>
      <c r="B175" s="1" t="s">
        <v>528</v>
      </c>
      <c r="C175" s="88">
        <v>4818</v>
      </c>
      <c r="D175" s="89" t="s">
        <v>1254</v>
      </c>
      <c r="E175" s="286" t="s">
        <v>1785</v>
      </c>
      <c r="F175" s="260">
        <v>1154096.05</v>
      </c>
      <c r="G175" s="260">
        <v>0</v>
      </c>
      <c r="H175" s="260">
        <v>20704.599999999999</v>
      </c>
      <c r="I175" s="286">
        <v>132847.87</v>
      </c>
      <c r="J175" s="286">
        <v>94842.84</v>
      </c>
      <c r="N175" s="264">
        <v>65.42</v>
      </c>
      <c r="R175" s="286">
        <v>1908740.29</v>
      </c>
      <c r="U175" s="261">
        <v>1311780.28</v>
      </c>
      <c r="W175" s="261">
        <v>27.55</v>
      </c>
      <c r="X175" s="261">
        <v>715310</v>
      </c>
      <c r="Z175" s="262">
        <v>1085060</v>
      </c>
      <c r="AC175" s="262">
        <v>325337.26</v>
      </c>
      <c r="AD175" s="262">
        <v>41626.839999999997</v>
      </c>
      <c r="AG175" s="99">
        <f t="shared" si="13"/>
        <v>1174800.6500000001</v>
      </c>
      <c r="AH175" s="36">
        <f t="shared" si="14"/>
        <v>65.42</v>
      </c>
      <c r="AI175" s="25">
        <f t="shared" si="15"/>
        <v>1174735.2300000002</v>
      </c>
      <c r="AJ175" s="16">
        <f t="shared" si="16"/>
        <v>2027117.83</v>
      </c>
      <c r="AK175" s="18">
        <f t="shared" si="17"/>
        <v>1452024.1</v>
      </c>
      <c r="AL175" s="31">
        <f t="shared" si="18"/>
        <v>575093.73</v>
      </c>
    </row>
    <row r="176" spans="1:38" x14ac:dyDescent="0.2">
      <c r="A176" s="1" t="s">
        <v>527</v>
      </c>
      <c r="B176" s="1" t="s">
        <v>528</v>
      </c>
      <c r="C176" s="88">
        <v>3493</v>
      </c>
      <c r="D176" s="89" t="s">
        <v>1255</v>
      </c>
      <c r="E176" s="286" t="s">
        <v>1786</v>
      </c>
      <c r="F176" s="260">
        <v>1018500.07</v>
      </c>
      <c r="G176" s="260">
        <v>0</v>
      </c>
      <c r="H176" s="260">
        <v>29436.68</v>
      </c>
      <c r="I176" s="286">
        <v>472428.73</v>
      </c>
      <c r="J176" s="286">
        <v>172242.32</v>
      </c>
      <c r="N176" s="264">
        <v>46.83</v>
      </c>
      <c r="R176" s="286">
        <v>2036218.61</v>
      </c>
      <c r="U176" s="261">
        <v>1305976.96</v>
      </c>
      <c r="W176" s="261">
        <v>87.53</v>
      </c>
      <c r="X176" s="261">
        <v>672530</v>
      </c>
      <c r="Z176" s="262">
        <v>1165530</v>
      </c>
      <c r="AC176" s="262">
        <v>341336.64</v>
      </c>
      <c r="AD176" s="262">
        <v>89717.41</v>
      </c>
      <c r="AG176" s="99">
        <f t="shared" si="13"/>
        <v>1047936.75</v>
      </c>
      <c r="AH176" s="36">
        <f t="shared" si="14"/>
        <v>46.83</v>
      </c>
      <c r="AI176" s="25">
        <f t="shared" si="15"/>
        <v>1047889.92</v>
      </c>
      <c r="AJ176" s="16">
        <f t="shared" si="16"/>
        <v>1978594.49</v>
      </c>
      <c r="AK176" s="18">
        <f t="shared" si="17"/>
        <v>1596584.05</v>
      </c>
      <c r="AL176" s="31">
        <f t="shared" si="18"/>
        <v>382010.43999999994</v>
      </c>
    </row>
    <row r="177" spans="1:38" x14ac:dyDescent="0.2">
      <c r="A177" s="1" t="s">
        <v>527</v>
      </c>
      <c r="B177" s="1" t="s">
        <v>528</v>
      </c>
      <c r="C177" s="88">
        <v>2171</v>
      </c>
      <c r="D177" s="89" t="s">
        <v>1256</v>
      </c>
      <c r="E177" s="286" t="s">
        <v>1787</v>
      </c>
      <c r="F177" s="260">
        <v>824715.06</v>
      </c>
      <c r="G177" s="260">
        <v>0</v>
      </c>
      <c r="H177" s="260">
        <v>13664.59</v>
      </c>
      <c r="I177" s="286">
        <v>75316.22</v>
      </c>
      <c r="J177" s="286">
        <v>168107.49</v>
      </c>
      <c r="N177" s="264">
        <v>37.380000000000003</v>
      </c>
      <c r="R177" s="286">
        <v>2581996.2400000002</v>
      </c>
      <c r="U177" s="261">
        <v>827110.08</v>
      </c>
      <c r="X177" s="261">
        <v>429750</v>
      </c>
      <c r="Z177" s="262">
        <v>671900</v>
      </c>
      <c r="AC177" s="262">
        <v>203764.02</v>
      </c>
      <c r="AD177" s="262">
        <v>90850.92</v>
      </c>
      <c r="AG177" s="99">
        <f t="shared" si="13"/>
        <v>838379.65</v>
      </c>
      <c r="AH177" s="36">
        <f t="shared" si="14"/>
        <v>37.380000000000003</v>
      </c>
      <c r="AI177" s="25">
        <f t="shared" si="15"/>
        <v>838342.27</v>
      </c>
      <c r="AJ177" s="16">
        <f t="shared" si="16"/>
        <v>1256860.08</v>
      </c>
      <c r="AK177" s="18">
        <f t="shared" si="17"/>
        <v>966514.94000000006</v>
      </c>
      <c r="AL177" s="31">
        <f t="shared" si="18"/>
        <v>290345.14</v>
      </c>
    </row>
    <row r="178" spans="1:38" x14ac:dyDescent="0.2">
      <c r="A178" s="1" t="s">
        <v>527</v>
      </c>
      <c r="B178" s="1" t="s">
        <v>528</v>
      </c>
      <c r="C178" s="88">
        <v>4974</v>
      </c>
      <c r="D178" s="89" t="s">
        <v>1257</v>
      </c>
      <c r="E178" s="286" t="s">
        <v>1788</v>
      </c>
      <c r="F178" s="260">
        <v>839834.41</v>
      </c>
      <c r="G178" s="260">
        <v>0</v>
      </c>
      <c r="H178" s="260">
        <v>14631.23</v>
      </c>
      <c r="I178" s="286">
        <v>193565.68</v>
      </c>
      <c r="J178" s="286">
        <v>162514.71</v>
      </c>
      <c r="N178" s="264">
        <v>65.42</v>
      </c>
      <c r="R178" s="286">
        <v>1442473.15</v>
      </c>
      <c r="U178" s="261">
        <v>1130918.75</v>
      </c>
      <c r="W178" s="261">
        <v>68.459999999999994</v>
      </c>
      <c r="X178" s="261">
        <v>555060</v>
      </c>
      <c r="Y178" s="261">
        <v>5608</v>
      </c>
      <c r="Z178" s="262">
        <v>792360</v>
      </c>
      <c r="AC178" s="262">
        <v>252223.53</v>
      </c>
      <c r="AD178" s="262">
        <v>79626.179999999993</v>
      </c>
      <c r="AG178" s="99">
        <f t="shared" si="13"/>
        <v>854465.64</v>
      </c>
      <c r="AH178" s="36">
        <f t="shared" si="14"/>
        <v>65.42</v>
      </c>
      <c r="AI178" s="25">
        <f t="shared" si="15"/>
        <v>854400.22</v>
      </c>
      <c r="AJ178" s="16">
        <f t="shared" si="16"/>
        <v>1691655.21</v>
      </c>
      <c r="AK178" s="18">
        <f t="shared" si="17"/>
        <v>1124209.71</v>
      </c>
      <c r="AL178" s="31">
        <f t="shared" si="18"/>
        <v>567445.5</v>
      </c>
    </row>
    <row r="179" spans="1:38" x14ac:dyDescent="0.2">
      <c r="A179" s="1" t="s">
        <v>527</v>
      </c>
      <c r="B179" s="1" t="s">
        <v>528</v>
      </c>
      <c r="C179" s="88">
        <v>2190</v>
      </c>
      <c r="D179" s="89" t="s">
        <v>1258</v>
      </c>
      <c r="E179" s="286" t="s">
        <v>1789</v>
      </c>
      <c r="F179" s="260">
        <v>961805.01</v>
      </c>
      <c r="G179" s="260">
        <v>0</v>
      </c>
      <c r="H179" s="260">
        <v>5712.59</v>
      </c>
      <c r="I179" s="286">
        <v>254066.01</v>
      </c>
      <c r="J179" s="286">
        <v>102786.4</v>
      </c>
      <c r="N179" s="264">
        <v>0</v>
      </c>
      <c r="R179" s="286">
        <v>1708773.29</v>
      </c>
      <c r="U179" s="261">
        <v>712674.71</v>
      </c>
      <c r="X179" s="261">
        <v>488950</v>
      </c>
      <c r="Z179" s="262">
        <v>661940</v>
      </c>
      <c r="AC179" s="262">
        <v>214264.54</v>
      </c>
      <c r="AD179" s="262">
        <v>68817.48</v>
      </c>
      <c r="AG179" s="99">
        <f t="shared" si="13"/>
        <v>967517.6</v>
      </c>
      <c r="AH179" s="36">
        <f t="shared" si="14"/>
        <v>0</v>
      </c>
      <c r="AI179" s="25">
        <f t="shared" si="15"/>
        <v>967517.6</v>
      </c>
      <c r="AJ179" s="16">
        <f t="shared" si="16"/>
        <v>1201624.71</v>
      </c>
      <c r="AK179" s="18">
        <f t="shared" si="17"/>
        <v>945022.02</v>
      </c>
      <c r="AL179" s="31">
        <f t="shared" si="18"/>
        <v>256602.68999999994</v>
      </c>
    </row>
    <row r="180" spans="1:38" x14ac:dyDescent="0.2">
      <c r="A180" s="1" t="s">
        <v>527</v>
      </c>
      <c r="B180" s="1" t="s">
        <v>528</v>
      </c>
      <c r="C180" s="88">
        <v>3183</v>
      </c>
      <c r="D180" s="89" t="s">
        <v>1259</v>
      </c>
      <c r="E180" s="286" t="s">
        <v>1790</v>
      </c>
      <c r="F180" s="260">
        <v>673463.43</v>
      </c>
      <c r="G180" s="260">
        <v>0</v>
      </c>
      <c r="H180" s="260">
        <v>17506.48</v>
      </c>
      <c r="I180" s="286">
        <v>27216.34</v>
      </c>
      <c r="J180" s="286">
        <v>63643.44</v>
      </c>
      <c r="N180" s="264">
        <v>29.8</v>
      </c>
      <c r="Q180" s="286">
        <v>-4</v>
      </c>
      <c r="R180" s="286">
        <v>1572242.02</v>
      </c>
      <c r="U180" s="261">
        <v>853813.89</v>
      </c>
      <c r="W180" s="261">
        <v>1151.17</v>
      </c>
      <c r="X180" s="261">
        <v>492120</v>
      </c>
      <c r="Z180" s="262">
        <v>751620</v>
      </c>
      <c r="AC180" s="262">
        <v>244782.28</v>
      </c>
      <c r="AD180" s="262">
        <v>26061</v>
      </c>
      <c r="AG180" s="99">
        <f t="shared" si="13"/>
        <v>690969.91</v>
      </c>
      <c r="AH180" s="36">
        <f t="shared" si="14"/>
        <v>29.8</v>
      </c>
      <c r="AI180" s="25">
        <f t="shared" si="15"/>
        <v>690940.11</v>
      </c>
      <c r="AJ180" s="16">
        <f t="shared" si="16"/>
        <v>1347085.06</v>
      </c>
      <c r="AK180" s="18">
        <f t="shared" si="17"/>
        <v>1022463.28</v>
      </c>
      <c r="AL180" s="31">
        <f t="shared" si="18"/>
        <v>324621.78000000003</v>
      </c>
    </row>
    <row r="181" spans="1:38" x14ac:dyDescent="0.2">
      <c r="A181" s="1" t="s">
        <v>527</v>
      </c>
      <c r="B181" s="1" t="s">
        <v>528</v>
      </c>
      <c r="C181" s="88">
        <v>3642</v>
      </c>
      <c r="D181" s="89" t="s">
        <v>1260</v>
      </c>
      <c r="E181" s="286" t="s">
        <v>1791</v>
      </c>
      <c r="F181" s="260">
        <v>859008.87</v>
      </c>
      <c r="G181" s="260">
        <v>0</v>
      </c>
      <c r="H181" s="260">
        <v>13413.95</v>
      </c>
      <c r="I181" s="286">
        <v>93341.77</v>
      </c>
      <c r="J181" s="286">
        <v>134422.76999999999</v>
      </c>
      <c r="N181" s="264">
        <v>270.52999999999997</v>
      </c>
      <c r="R181" s="286">
        <v>1286359.3700000001</v>
      </c>
      <c r="U181" s="261">
        <v>1242740.83</v>
      </c>
      <c r="V181" s="261">
        <v>55540</v>
      </c>
      <c r="W181" s="261">
        <v>280.5</v>
      </c>
      <c r="X181" s="261">
        <v>532929</v>
      </c>
      <c r="Z181" s="262">
        <v>856479</v>
      </c>
      <c r="AC181" s="262">
        <v>291127.84000000003</v>
      </c>
      <c r="AD181" s="262">
        <v>35834.300000000003</v>
      </c>
      <c r="AG181" s="99">
        <f t="shared" si="13"/>
        <v>872422.82</v>
      </c>
      <c r="AH181" s="36">
        <f t="shared" si="14"/>
        <v>270.52999999999997</v>
      </c>
      <c r="AI181" s="25">
        <f t="shared" si="15"/>
        <v>872152.28999999992</v>
      </c>
      <c r="AJ181" s="16">
        <f t="shared" si="16"/>
        <v>1831490.33</v>
      </c>
      <c r="AK181" s="18">
        <f t="shared" si="17"/>
        <v>1183441.1400000001</v>
      </c>
      <c r="AL181" s="31">
        <f t="shared" si="18"/>
        <v>648049.18999999994</v>
      </c>
    </row>
    <row r="182" spans="1:38" x14ac:dyDescent="0.2">
      <c r="A182" s="1" t="s">
        <v>531</v>
      </c>
      <c r="B182" s="1" t="s">
        <v>533</v>
      </c>
      <c r="C182" s="88">
        <v>3093</v>
      </c>
      <c r="D182" s="89" t="s">
        <v>1261</v>
      </c>
      <c r="E182" s="286" t="s">
        <v>1792</v>
      </c>
      <c r="F182" s="260">
        <v>581559.06000000006</v>
      </c>
      <c r="G182" s="260">
        <v>21454.880000000001</v>
      </c>
      <c r="H182" s="260">
        <v>65347.64</v>
      </c>
      <c r="I182" s="286">
        <v>244115.85</v>
      </c>
      <c r="J182" s="286">
        <v>87599.18</v>
      </c>
      <c r="K182" s="264">
        <v>72429.47</v>
      </c>
      <c r="L182" s="264">
        <v>10397.370000000001</v>
      </c>
      <c r="M182" s="264">
        <v>1107</v>
      </c>
      <c r="R182" s="286">
        <v>1621669.25</v>
      </c>
      <c r="U182" s="261">
        <v>513438.31</v>
      </c>
      <c r="X182" s="261">
        <v>214190</v>
      </c>
      <c r="Y182" s="261">
        <v>96295.8</v>
      </c>
      <c r="Z182" s="262">
        <v>525918.5</v>
      </c>
      <c r="AC182" s="262">
        <v>138522.51999999999</v>
      </c>
      <c r="AD182" s="262">
        <v>27312.85</v>
      </c>
      <c r="AG182" s="99">
        <f t="shared" si="13"/>
        <v>668361.58000000007</v>
      </c>
      <c r="AH182" s="36">
        <f t="shared" si="14"/>
        <v>83933.84</v>
      </c>
      <c r="AI182" s="25">
        <f t="shared" si="15"/>
        <v>584427.74000000011</v>
      </c>
      <c r="AJ182" s="16">
        <f t="shared" si="16"/>
        <v>823924.1100000001</v>
      </c>
      <c r="AK182" s="18">
        <f t="shared" si="17"/>
        <v>691753.87</v>
      </c>
      <c r="AL182" s="31">
        <f t="shared" si="18"/>
        <v>132170.24000000011</v>
      </c>
    </row>
    <row r="183" spans="1:38" x14ac:dyDescent="0.2">
      <c r="A183" s="1" t="s">
        <v>531</v>
      </c>
      <c r="B183" s="1" t="s">
        <v>533</v>
      </c>
      <c r="C183" s="88">
        <v>2775</v>
      </c>
      <c r="D183" s="89" t="s">
        <v>1262</v>
      </c>
      <c r="E183" s="286" t="s">
        <v>1793</v>
      </c>
      <c r="F183" s="260">
        <v>247069.61</v>
      </c>
      <c r="G183" s="260">
        <v>0</v>
      </c>
      <c r="H183" s="260">
        <v>84397.26</v>
      </c>
      <c r="I183" s="286">
        <v>323252.78000000003</v>
      </c>
      <c r="J183" s="286">
        <v>219112.19</v>
      </c>
      <c r="K183" s="264">
        <v>30345</v>
      </c>
      <c r="R183" s="286">
        <v>2143817.25</v>
      </c>
      <c r="U183" s="261">
        <v>580676.77</v>
      </c>
      <c r="X183" s="261">
        <v>614240</v>
      </c>
      <c r="Y183" s="261">
        <v>92907.08</v>
      </c>
      <c r="Z183" s="262">
        <v>792552</v>
      </c>
      <c r="AC183" s="262">
        <v>295265.90000000002</v>
      </c>
      <c r="AD183" s="262">
        <v>54874.3</v>
      </c>
      <c r="AG183" s="99">
        <f t="shared" si="13"/>
        <v>331466.87</v>
      </c>
      <c r="AH183" s="36">
        <f t="shared" si="14"/>
        <v>30345</v>
      </c>
      <c r="AI183" s="25">
        <f t="shared" si="15"/>
        <v>301121.87</v>
      </c>
      <c r="AJ183" s="16">
        <f t="shared" si="16"/>
        <v>1287823.8500000001</v>
      </c>
      <c r="AK183" s="18">
        <f t="shared" si="17"/>
        <v>1142692.2</v>
      </c>
      <c r="AL183" s="31">
        <f t="shared" si="18"/>
        <v>145131.65000000014</v>
      </c>
    </row>
    <row r="184" spans="1:38" x14ac:dyDescent="0.2">
      <c r="A184" s="1" t="s">
        <v>531</v>
      </c>
      <c r="B184" s="1" t="s">
        <v>533</v>
      </c>
      <c r="C184" s="88">
        <v>2224</v>
      </c>
      <c r="D184" s="89" t="s">
        <v>1263</v>
      </c>
      <c r="E184" s="286" t="s">
        <v>1794</v>
      </c>
      <c r="F184" s="260">
        <v>565152.56999999995</v>
      </c>
      <c r="G184" s="260">
        <v>38958</v>
      </c>
      <c r="H184" s="260">
        <v>51273.919999999998</v>
      </c>
      <c r="I184" s="286">
        <v>2302597.04</v>
      </c>
      <c r="J184" s="286">
        <v>173860.52</v>
      </c>
      <c r="K184" s="264">
        <v>15525</v>
      </c>
      <c r="R184" s="286">
        <v>309335.96999999997</v>
      </c>
      <c r="U184" s="261">
        <v>400260.82</v>
      </c>
      <c r="X184" s="261">
        <v>437940</v>
      </c>
      <c r="Y184" s="261">
        <v>48512.06</v>
      </c>
      <c r="Z184" s="262">
        <v>555670</v>
      </c>
      <c r="AC184" s="262">
        <v>155407.1</v>
      </c>
      <c r="AD184" s="262">
        <v>74195.41</v>
      </c>
      <c r="AG184" s="99">
        <f t="shared" si="13"/>
        <v>655384.49</v>
      </c>
      <c r="AH184" s="36">
        <f t="shared" si="14"/>
        <v>15525</v>
      </c>
      <c r="AI184" s="25">
        <f t="shared" si="15"/>
        <v>639859.49</v>
      </c>
      <c r="AJ184" s="16">
        <f t="shared" si="16"/>
        <v>886712.88000000012</v>
      </c>
      <c r="AK184" s="18">
        <f t="shared" si="17"/>
        <v>785272.51</v>
      </c>
      <c r="AL184" s="31">
        <f t="shared" si="18"/>
        <v>101440.37000000011</v>
      </c>
    </row>
    <row r="185" spans="1:38" x14ac:dyDescent="0.2">
      <c r="A185" s="1" t="s">
        <v>531</v>
      </c>
      <c r="B185" s="1" t="s">
        <v>533</v>
      </c>
      <c r="C185" s="88">
        <v>2037</v>
      </c>
      <c r="D185" s="89" t="s">
        <v>1264</v>
      </c>
      <c r="E185" s="286" t="s">
        <v>1795</v>
      </c>
      <c r="F185" s="260">
        <v>229089.28</v>
      </c>
      <c r="G185" s="260">
        <v>31418.21</v>
      </c>
      <c r="H185" s="260">
        <v>28469.14</v>
      </c>
      <c r="I185" s="286">
        <v>95951.56</v>
      </c>
      <c r="J185" s="286">
        <v>61138.720000000001</v>
      </c>
      <c r="K185" s="264">
        <v>12300</v>
      </c>
      <c r="L185" s="264">
        <v>70237</v>
      </c>
      <c r="N185" s="264">
        <v>290</v>
      </c>
      <c r="R185" s="286">
        <v>1558084.6</v>
      </c>
      <c r="U185" s="261">
        <v>444694.18</v>
      </c>
      <c r="X185" s="261">
        <v>368500</v>
      </c>
      <c r="Y185" s="261">
        <v>43656.38</v>
      </c>
      <c r="Z185" s="262">
        <v>594850</v>
      </c>
      <c r="AC185" s="262">
        <v>194902.48</v>
      </c>
      <c r="AD185" s="262">
        <v>19937.55</v>
      </c>
      <c r="AG185" s="99">
        <f t="shared" si="13"/>
        <v>288976.63</v>
      </c>
      <c r="AH185" s="36">
        <f t="shared" si="14"/>
        <v>82827</v>
      </c>
      <c r="AI185" s="25">
        <f t="shared" si="15"/>
        <v>206149.63</v>
      </c>
      <c r="AJ185" s="16">
        <f t="shared" si="16"/>
        <v>856850.55999999994</v>
      </c>
      <c r="AK185" s="18">
        <f t="shared" si="17"/>
        <v>809690.03</v>
      </c>
      <c r="AL185" s="31">
        <f t="shared" si="18"/>
        <v>47160.529999999912</v>
      </c>
    </row>
    <row r="186" spans="1:38" x14ac:dyDescent="0.2">
      <c r="A186" s="1" t="s">
        <v>531</v>
      </c>
      <c r="B186" s="1" t="s">
        <v>533</v>
      </c>
      <c r="C186" s="88">
        <v>3571</v>
      </c>
      <c r="D186" s="89" t="s">
        <v>1265</v>
      </c>
      <c r="E186" s="286" t="s">
        <v>1796</v>
      </c>
      <c r="F186" s="260">
        <v>472832.83</v>
      </c>
      <c r="G186" s="260">
        <v>8434.15</v>
      </c>
      <c r="H186" s="260">
        <v>32107.3</v>
      </c>
      <c r="I186" s="286">
        <v>387923.34</v>
      </c>
      <c r="J186" s="286">
        <v>198972.64</v>
      </c>
      <c r="K186" s="264">
        <v>300</v>
      </c>
      <c r="Q186" s="286">
        <v>-5507.15</v>
      </c>
      <c r="R186" s="286">
        <v>1939631.19</v>
      </c>
      <c r="U186" s="261">
        <v>755097.43</v>
      </c>
      <c r="X186" s="261">
        <v>490800</v>
      </c>
      <c r="Y186" s="261">
        <v>144356.57999999999</v>
      </c>
      <c r="Z186" s="262">
        <v>875316</v>
      </c>
      <c r="AC186" s="262">
        <v>302663.40000000002</v>
      </c>
      <c r="AD186" s="262">
        <v>51971.73</v>
      </c>
      <c r="AG186" s="99">
        <f t="shared" si="13"/>
        <v>513374.28</v>
      </c>
      <c r="AH186" s="36">
        <f t="shared" si="14"/>
        <v>300</v>
      </c>
      <c r="AI186" s="25">
        <f t="shared" si="15"/>
        <v>513074.28</v>
      </c>
      <c r="AJ186" s="16">
        <f t="shared" si="16"/>
        <v>1390254.0100000002</v>
      </c>
      <c r="AK186" s="18">
        <f t="shared" si="17"/>
        <v>1229951.1299999999</v>
      </c>
      <c r="AL186" s="31">
        <f t="shared" si="18"/>
        <v>160302.88000000035</v>
      </c>
    </row>
    <row r="187" spans="1:38" x14ac:dyDescent="0.2">
      <c r="A187" s="1" t="s">
        <v>531</v>
      </c>
      <c r="B187" s="1" t="s">
        <v>533</v>
      </c>
      <c r="C187" s="88">
        <v>6793</v>
      </c>
      <c r="D187" s="89" t="s">
        <v>1266</v>
      </c>
      <c r="E187" s="286" t="s">
        <v>1797</v>
      </c>
      <c r="F187" s="260">
        <v>751329.95</v>
      </c>
      <c r="G187" s="260">
        <v>47745.85</v>
      </c>
      <c r="H187" s="260">
        <v>91867.21</v>
      </c>
      <c r="I187" s="286">
        <v>119747.08</v>
      </c>
      <c r="J187" s="286">
        <v>72035.22</v>
      </c>
      <c r="K187" s="264">
        <v>18250</v>
      </c>
      <c r="L187" s="264">
        <v>5692.5</v>
      </c>
      <c r="R187" s="286">
        <v>2258666.42</v>
      </c>
      <c r="U187" s="261">
        <v>850286.66</v>
      </c>
      <c r="X187" s="261">
        <v>2383870</v>
      </c>
      <c r="Y187" s="261">
        <v>91783.51</v>
      </c>
      <c r="Z187" s="262">
        <v>2736729</v>
      </c>
      <c r="AC187" s="262">
        <v>458199.41</v>
      </c>
      <c r="AD187" s="262">
        <v>41835.06</v>
      </c>
      <c r="AG187" s="99">
        <f t="shared" si="13"/>
        <v>890943.00999999989</v>
      </c>
      <c r="AH187" s="36">
        <f t="shared" si="14"/>
        <v>23942.5</v>
      </c>
      <c r="AI187" s="25">
        <f t="shared" si="15"/>
        <v>867000.50999999989</v>
      </c>
      <c r="AJ187" s="16">
        <f t="shared" si="16"/>
        <v>3325940.17</v>
      </c>
      <c r="AK187" s="18">
        <f t="shared" si="17"/>
        <v>3236763.47</v>
      </c>
      <c r="AL187" s="31">
        <f t="shared" si="18"/>
        <v>89176.699999999721</v>
      </c>
    </row>
    <row r="188" spans="1:38" x14ac:dyDescent="0.2">
      <c r="A188" s="1" t="s">
        <v>531</v>
      </c>
      <c r="B188" s="1" t="s">
        <v>533</v>
      </c>
      <c r="C188" s="88">
        <v>1011</v>
      </c>
      <c r="D188" s="89" t="s">
        <v>1267</v>
      </c>
      <c r="E188" s="286" t="s">
        <v>1798</v>
      </c>
      <c r="F188" s="260">
        <v>190906.78</v>
      </c>
      <c r="G188" s="260">
        <v>37240.46</v>
      </c>
      <c r="H188" s="260">
        <v>18149.12</v>
      </c>
      <c r="I188" s="286">
        <v>-49685.16</v>
      </c>
      <c r="J188" s="286">
        <v>625632.38</v>
      </c>
      <c r="K188" s="264">
        <v>20622</v>
      </c>
      <c r="L188" s="264">
        <v>34242.5</v>
      </c>
      <c r="R188" s="286">
        <v>3335566.08</v>
      </c>
      <c r="U188" s="261">
        <v>306928.19</v>
      </c>
      <c r="X188" s="261">
        <v>325210</v>
      </c>
      <c r="Y188" s="261">
        <v>20136.259999999998</v>
      </c>
      <c r="Z188" s="262">
        <v>433975</v>
      </c>
      <c r="AC188" s="262">
        <v>163387.62</v>
      </c>
      <c r="AD188" s="262">
        <v>74059.460000000006</v>
      </c>
      <c r="AG188" s="99">
        <f t="shared" si="13"/>
        <v>246296.36</v>
      </c>
      <c r="AH188" s="36">
        <f t="shared" si="14"/>
        <v>54864.5</v>
      </c>
      <c r="AI188" s="25">
        <f t="shared" si="15"/>
        <v>191431.86</v>
      </c>
      <c r="AJ188" s="16">
        <f t="shared" si="16"/>
        <v>652274.44999999995</v>
      </c>
      <c r="AK188" s="18">
        <f t="shared" si="17"/>
        <v>671422.08</v>
      </c>
      <c r="AL188" s="31">
        <f t="shared" si="18"/>
        <v>-19147.630000000005</v>
      </c>
    </row>
    <row r="189" spans="1:38" x14ac:dyDescent="0.2">
      <c r="A189" s="1" t="s">
        <v>531</v>
      </c>
      <c r="B189" s="1" t="s">
        <v>533</v>
      </c>
      <c r="C189" s="88">
        <v>3164</v>
      </c>
      <c r="D189" s="89" t="s">
        <v>1268</v>
      </c>
      <c r="E189" s="286" t="s">
        <v>1799</v>
      </c>
      <c r="F189" s="260">
        <v>577064.57999999996</v>
      </c>
      <c r="G189" s="260">
        <v>0</v>
      </c>
      <c r="H189" s="260">
        <v>26888.77</v>
      </c>
      <c r="I189" s="286">
        <v>239354.78</v>
      </c>
      <c r="J189" s="286">
        <v>52513.98</v>
      </c>
      <c r="K189" s="264">
        <v>28241.77</v>
      </c>
      <c r="L189" s="264">
        <v>71873.55</v>
      </c>
      <c r="R189" s="286">
        <v>1980732.96</v>
      </c>
      <c r="U189" s="261">
        <v>744710.02</v>
      </c>
      <c r="V189" s="261">
        <v>32650</v>
      </c>
      <c r="W189" s="261">
        <v>60.21</v>
      </c>
      <c r="X189" s="261">
        <v>392360</v>
      </c>
      <c r="Y189" s="261">
        <v>87431.46</v>
      </c>
      <c r="Z189" s="262">
        <v>799226</v>
      </c>
      <c r="AC189" s="262">
        <v>274239.44</v>
      </c>
      <c r="AD189" s="262">
        <v>66432.02</v>
      </c>
      <c r="AG189" s="99">
        <f t="shared" si="13"/>
        <v>603953.35</v>
      </c>
      <c r="AH189" s="36">
        <f t="shared" si="14"/>
        <v>100115.32</v>
      </c>
      <c r="AI189" s="25">
        <f t="shared" si="15"/>
        <v>503838.02999999997</v>
      </c>
      <c r="AJ189" s="16">
        <f t="shared" si="16"/>
        <v>1257211.69</v>
      </c>
      <c r="AK189" s="18">
        <f t="shared" si="17"/>
        <v>1139897.46</v>
      </c>
      <c r="AL189" s="31">
        <f t="shared" si="18"/>
        <v>117314.22999999998</v>
      </c>
    </row>
    <row r="190" spans="1:38" x14ac:dyDescent="0.2">
      <c r="E190" s="286" t="s">
        <v>1811</v>
      </c>
      <c r="H190" s="260">
        <v>65195.35</v>
      </c>
      <c r="J190" s="286">
        <v>150416.6</v>
      </c>
      <c r="U190" s="261">
        <v>112190.35</v>
      </c>
      <c r="AC190" s="262">
        <v>112067.26</v>
      </c>
      <c r="AD190" s="262">
        <v>23526.58</v>
      </c>
    </row>
    <row r="191" spans="1:38" x14ac:dyDescent="0.2">
      <c r="E191" s="286" t="s">
        <v>1816</v>
      </c>
      <c r="F191" s="260">
        <v>693779.45</v>
      </c>
      <c r="H191" s="260">
        <v>8416</v>
      </c>
      <c r="I191" s="286">
        <v>1476217.73</v>
      </c>
      <c r="J191" s="286">
        <v>186906.16</v>
      </c>
      <c r="N191" s="264">
        <v>0</v>
      </c>
      <c r="R191" s="286">
        <v>669277.43000000005</v>
      </c>
      <c r="U191" s="261">
        <v>733557.63</v>
      </c>
      <c r="V191" s="261">
        <v>229700</v>
      </c>
      <c r="W191" s="261">
        <v>213.81</v>
      </c>
      <c r="Z191" s="262">
        <v>246900</v>
      </c>
      <c r="AC191" s="262">
        <v>239947.09</v>
      </c>
      <c r="AD191" s="262">
        <v>97807.44</v>
      </c>
    </row>
    <row r="192" spans="1:38" x14ac:dyDescent="0.2">
      <c r="E192" s="286" t="s">
        <v>1817</v>
      </c>
      <c r="F192" s="260">
        <v>887832.43</v>
      </c>
      <c r="G192" s="260">
        <v>59612.2</v>
      </c>
      <c r="H192" s="260">
        <v>5642.18</v>
      </c>
      <c r="J192" s="286">
        <v>14236.98</v>
      </c>
      <c r="Q192" s="286">
        <v>84537.93</v>
      </c>
      <c r="U192" s="261">
        <v>919035.8</v>
      </c>
      <c r="W192" s="261">
        <v>0.28999999999999998</v>
      </c>
      <c r="Z192" s="262">
        <v>120080</v>
      </c>
      <c r="AC192" s="262">
        <v>591534.13</v>
      </c>
      <c r="AD192" s="262">
        <v>9776.64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2"/>
  <sheetViews>
    <sheetView topLeftCell="AC1" zoomScaleNormal="100" workbookViewId="0">
      <selection activeCell="AE1" sqref="A1:AE1048576"/>
    </sheetView>
  </sheetViews>
  <sheetFormatPr defaultColWidth="33.125" defaultRowHeight="14.25" x14ac:dyDescent="0.2"/>
  <cols>
    <col min="1" max="1" width="33.125" style="283"/>
    <col min="2" max="5" width="33.125" style="117"/>
    <col min="6" max="8" width="33.125" style="283"/>
    <col min="9" max="9" width="33.125" style="282"/>
    <col min="10" max="12" width="33.125" style="276"/>
    <col min="13" max="13" width="33.125" style="263"/>
    <col min="14" max="17" width="33.125" style="283"/>
    <col min="18" max="23" width="33.125" style="96"/>
    <col min="24" max="31" width="33.125" style="118"/>
    <col min="32" max="16384" width="33.125" style="283"/>
  </cols>
  <sheetData>
    <row r="1" spans="1:33" x14ac:dyDescent="0.2">
      <c r="A1" s="282" t="s">
        <v>590</v>
      </c>
      <c r="B1" s="275" t="s">
        <v>1437</v>
      </c>
      <c r="C1" s="275" t="s">
        <v>1438</v>
      </c>
      <c r="D1" s="275" t="s">
        <v>1439</v>
      </c>
      <c r="E1" s="275" t="s">
        <v>1440</v>
      </c>
      <c r="F1" s="282" t="s">
        <v>1441</v>
      </c>
      <c r="G1" s="282" t="s">
        <v>1442</v>
      </c>
      <c r="H1" s="282" t="s">
        <v>1443</v>
      </c>
      <c r="I1" s="282" t="s">
        <v>1444</v>
      </c>
      <c r="J1" s="276" t="s">
        <v>1445</v>
      </c>
      <c r="K1" s="276" t="s">
        <v>1446</v>
      </c>
      <c r="L1" s="276" t="s">
        <v>1447</v>
      </c>
      <c r="M1" s="276" t="s">
        <v>1448</v>
      </c>
      <c r="N1" s="282" t="s">
        <v>1449</v>
      </c>
      <c r="O1" s="282" t="s">
        <v>1450</v>
      </c>
      <c r="P1" s="282" t="s">
        <v>1451</v>
      </c>
      <c r="Q1" s="282" t="s">
        <v>1452</v>
      </c>
      <c r="R1" s="51" t="s">
        <v>1453</v>
      </c>
      <c r="S1" s="51" t="s">
        <v>1454</v>
      </c>
      <c r="T1" s="51" t="s">
        <v>1455</v>
      </c>
      <c r="U1" s="51" t="s">
        <v>1456</v>
      </c>
      <c r="V1" s="51" t="s">
        <v>1457</v>
      </c>
      <c r="W1" s="51" t="s">
        <v>1458</v>
      </c>
      <c r="X1" s="277" t="s">
        <v>1459</v>
      </c>
      <c r="Y1" s="277" t="s">
        <v>1460</v>
      </c>
      <c r="Z1" s="277" t="s">
        <v>1461</v>
      </c>
      <c r="AA1" s="277" t="s">
        <v>1462</v>
      </c>
      <c r="AB1" s="277" t="s">
        <v>1463</v>
      </c>
      <c r="AC1" s="277" t="s">
        <v>1464</v>
      </c>
      <c r="AD1" s="277" t="s">
        <v>1465</v>
      </c>
      <c r="AE1" s="277" t="s">
        <v>1466</v>
      </c>
      <c r="AF1" s="282"/>
      <c r="AG1" s="282"/>
    </row>
    <row r="2" spans="1:33" x14ac:dyDescent="0.2">
      <c r="A2" s="282" t="s">
        <v>591</v>
      </c>
      <c r="B2" s="275" t="s">
        <v>1467</v>
      </c>
      <c r="C2" s="275" t="s">
        <v>1468</v>
      </c>
      <c r="D2" s="275" t="s">
        <v>1469</v>
      </c>
      <c r="E2" s="275" t="s">
        <v>1470</v>
      </c>
      <c r="F2" s="282" t="s">
        <v>1471</v>
      </c>
      <c r="G2" s="282" t="s">
        <v>1472</v>
      </c>
      <c r="H2" s="282" t="s">
        <v>1473</v>
      </c>
      <c r="I2" s="282" t="s">
        <v>1474</v>
      </c>
      <c r="J2" s="276" t="s">
        <v>1475</v>
      </c>
      <c r="K2" s="276" t="s">
        <v>1476</v>
      </c>
      <c r="L2" s="276" t="s">
        <v>1477</v>
      </c>
      <c r="M2" s="276" t="s">
        <v>1478</v>
      </c>
      <c r="N2" s="282" t="s">
        <v>1479</v>
      </c>
      <c r="O2" s="282" t="s">
        <v>1480</v>
      </c>
      <c r="P2" s="282" t="s">
        <v>1481</v>
      </c>
      <c r="Q2" s="282" t="s">
        <v>1482</v>
      </c>
      <c r="R2" s="51" t="s">
        <v>1483</v>
      </c>
      <c r="S2" s="51" t="s">
        <v>1484</v>
      </c>
      <c r="T2" s="51" t="s">
        <v>1485</v>
      </c>
      <c r="U2" s="51" t="s">
        <v>1486</v>
      </c>
      <c r="V2" s="51" t="s">
        <v>1487</v>
      </c>
      <c r="W2" s="51" t="s">
        <v>1488</v>
      </c>
      <c r="X2" s="277" t="s">
        <v>1489</v>
      </c>
      <c r="Y2" s="277" t="s">
        <v>1490</v>
      </c>
      <c r="Z2" s="277" t="s">
        <v>1491</v>
      </c>
      <c r="AA2" s="277" t="s">
        <v>1492</v>
      </c>
      <c r="AB2" s="277" t="s">
        <v>1493</v>
      </c>
      <c r="AC2" s="277" t="s">
        <v>1494</v>
      </c>
      <c r="AD2" s="277" t="s">
        <v>1495</v>
      </c>
      <c r="AE2" s="277" t="s">
        <v>1496</v>
      </c>
      <c r="AF2" s="282"/>
      <c r="AG2" s="282"/>
    </row>
    <row r="3" spans="1:33" x14ac:dyDescent="0.2">
      <c r="A3" s="282" t="s">
        <v>592</v>
      </c>
      <c r="B3" s="275">
        <v>51601586.149999999</v>
      </c>
      <c r="C3" s="275">
        <v>1046219.89</v>
      </c>
      <c r="D3" s="275">
        <v>18496323.16</v>
      </c>
      <c r="E3" s="275">
        <v>13288</v>
      </c>
      <c r="F3" s="282">
        <v>110017901.43000001</v>
      </c>
      <c r="G3" s="282">
        <v>33189606.780000001</v>
      </c>
      <c r="H3" s="282">
        <v>1759.45</v>
      </c>
      <c r="I3" s="282">
        <v>194900</v>
      </c>
      <c r="J3" s="276">
        <v>591700</v>
      </c>
      <c r="K3" s="276">
        <v>3876471.48</v>
      </c>
      <c r="L3" s="276">
        <v>2664481.4900000002</v>
      </c>
      <c r="M3" s="276">
        <v>811382.97</v>
      </c>
      <c r="N3" s="282">
        <v>522586</v>
      </c>
      <c r="O3" s="282">
        <v>-2904863.25</v>
      </c>
      <c r="P3" s="282">
        <v>-8450715.3200000003</v>
      </c>
      <c r="Q3" s="282">
        <v>280655676.07999998</v>
      </c>
      <c r="R3" s="51">
        <v>196.12</v>
      </c>
      <c r="S3" s="51">
        <v>55938567.969999999</v>
      </c>
      <c r="T3" s="51">
        <v>2357484.0699999998</v>
      </c>
      <c r="U3" s="51">
        <v>15752.9</v>
      </c>
      <c r="V3" s="51">
        <v>70799552.109999999</v>
      </c>
      <c r="W3" s="51">
        <v>6417972.7000000002</v>
      </c>
      <c r="X3" s="277">
        <v>88325794.620000005</v>
      </c>
      <c r="Y3" s="277">
        <v>62402</v>
      </c>
      <c r="Z3" s="277">
        <v>254478</v>
      </c>
      <c r="AA3" s="277">
        <v>32032279.050000001</v>
      </c>
      <c r="AB3" s="277">
        <v>11677896.779999999</v>
      </c>
      <c r="AC3" s="277">
        <v>20000</v>
      </c>
      <c r="AD3" s="277">
        <v>423.45</v>
      </c>
      <c r="AE3" s="277">
        <v>89523.53</v>
      </c>
      <c r="AF3" s="282"/>
      <c r="AG3" s="282"/>
    </row>
    <row r="4" spans="1:33" x14ac:dyDescent="0.2">
      <c r="A4" s="282" t="s">
        <v>1497</v>
      </c>
      <c r="B4" s="275">
        <v>360019.64</v>
      </c>
      <c r="C4" s="275">
        <v>29512.95</v>
      </c>
      <c r="D4" s="275">
        <v>231470.36</v>
      </c>
      <c r="E4" s="275"/>
      <c r="F4" s="282">
        <v>367992.08</v>
      </c>
      <c r="G4" s="282">
        <v>263691.59999999998</v>
      </c>
      <c r="H4" s="282"/>
      <c r="K4" s="276">
        <v>25680</v>
      </c>
      <c r="M4" s="276"/>
      <c r="N4" s="282">
        <v>25000</v>
      </c>
      <c r="O4" s="282"/>
      <c r="P4" s="282"/>
      <c r="Q4" s="282">
        <v>2193223.69</v>
      </c>
      <c r="R4" s="51"/>
      <c r="S4" s="51">
        <v>426858.38</v>
      </c>
      <c r="T4" s="51"/>
      <c r="U4" s="51">
        <v>21.49</v>
      </c>
      <c r="V4" s="51">
        <v>568950</v>
      </c>
      <c r="W4" s="51"/>
      <c r="X4" s="277">
        <v>622129</v>
      </c>
      <c r="Y4" s="277"/>
      <c r="Z4" s="277"/>
      <c r="AA4" s="277">
        <v>115976.81</v>
      </c>
      <c r="AB4" s="277">
        <v>25</v>
      </c>
      <c r="AC4" s="277"/>
      <c r="AD4" s="277"/>
      <c r="AE4" s="277"/>
      <c r="AF4" s="282"/>
      <c r="AG4" s="282"/>
    </row>
    <row r="5" spans="1:33" x14ac:dyDescent="0.2">
      <c r="A5" s="282" t="s">
        <v>1498</v>
      </c>
      <c r="B5" s="275">
        <v>705143.58</v>
      </c>
      <c r="C5" s="275">
        <v>0</v>
      </c>
      <c r="D5" s="275">
        <v>106903.8</v>
      </c>
      <c r="E5" s="275"/>
      <c r="F5" s="282">
        <v>880253.2</v>
      </c>
      <c r="G5" s="282">
        <v>546456.16</v>
      </c>
      <c r="H5" s="282"/>
      <c r="K5" s="276">
        <v>24763</v>
      </c>
      <c r="M5" s="276"/>
      <c r="N5" s="282">
        <v>72000</v>
      </c>
      <c r="O5" s="282"/>
      <c r="P5" s="282"/>
      <c r="Q5" s="282">
        <v>1265427.9099999999</v>
      </c>
      <c r="R5" s="51"/>
      <c r="S5" s="51">
        <v>714556.03</v>
      </c>
      <c r="T5" s="51"/>
      <c r="U5" s="51"/>
      <c r="V5" s="51">
        <v>709510</v>
      </c>
      <c r="W5" s="51"/>
      <c r="X5" s="277">
        <v>849255</v>
      </c>
      <c r="Y5" s="277"/>
      <c r="Z5" s="277"/>
      <c r="AA5" s="277">
        <v>238005.94</v>
      </c>
      <c r="AB5" s="277">
        <v>1681.66</v>
      </c>
      <c r="AC5" s="277"/>
      <c r="AD5" s="277"/>
      <c r="AE5" s="277"/>
      <c r="AF5" s="282"/>
      <c r="AG5" s="282"/>
    </row>
    <row r="6" spans="1:33" x14ac:dyDescent="0.2">
      <c r="A6" s="282" t="s">
        <v>1499</v>
      </c>
      <c r="B6" s="275">
        <v>394953.81</v>
      </c>
      <c r="C6" s="275">
        <v>0</v>
      </c>
      <c r="D6" s="275">
        <v>56596.67</v>
      </c>
      <c r="E6" s="275"/>
      <c r="F6" s="282">
        <v>934537.49</v>
      </c>
      <c r="G6" s="282">
        <v>389561.84</v>
      </c>
      <c r="H6" s="282"/>
      <c r="K6" s="276">
        <v>12540</v>
      </c>
      <c r="M6" s="276">
        <v>43.29</v>
      </c>
      <c r="N6" s="282">
        <v>110000</v>
      </c>
      <c r="O6" s="282"/>
      <c r="P6" s="282"/>
      <c r="Q6" s="282">
        <v>3482828.65</v>
      </c>
      <c r="R6" s="51"/>
      <c r="S6" s="51">
        <v>298800.15000000002</v>
      </c>
      <c r="T6" s="51"/>
      <c r="U6" s="51"/>
      <c r="V6" s="51">
        <v>646000</v>
      </c>
      <c r="W6" s="51">
        <v>174785</v>
      </c>
      <c r="X6" s="277">
        <v>769549</v>
      </c>
      <c r="Y6" s="277"/>
      <c r="Z6" s="277"/>
      <c r="AA6" s="277">
        <v>373880.88</v>
      </c>
      <c r="AB6" s="277">
        <v>25</v>
      </c>
      <c r="AC6" s="277"/>
      <c r="AD6" s="277"/>
      <c r="AE6" s="277"/>
      <c r="AF6" s="282"/>
      <c r="AG6" s="282"/>
    </row>
    <row r="7" spans="1:33" x14ac:dyDescent="0.2">
      <c r="A7" s="282" t="s">
        <v>1500</v>
      </c>
      <c r="B7" s="275">
        <v>273085.32</v>
      </c>
      <c r="C7" s="275">
        <v>0</v>
      </c>
      <c r="D7" s="275">
        <v>103718</v>
      </c>
      <c r="E7" s="275"/>
      <c r="F7" s="282">
        <v>536369.86</v>
      </c>
      <c r="G7" s="282">
        <v>412711.87</v>
      </c>
      <c r="H7" s="282"/>
      <c r="K7" s="276">
        <v>133766.63</v>
      </c>
      <c r="M7" s="276"/>
      <c r="N7" s="282"/>
      <c r="O7" s="282"/>
      <c r="P7" s="282"/>
      <c r="Q7" s="282">
        <v>3940312</v>
      </c>
      <c r="R7" s="51"/>
      <c r="S7" s="51">
        <v>589777.85</v>
      </c>
      <c r="T7" s="51"/>
      <c r="U7" s="51"/>
      <c r="V7" s="51">
        <v>429350</v>
      </c>
      <c r="W7" s="51"/>
      <c r="X7" s="277">
        <v>555660</v>
      </c>
      <c r="Y7" s="277"/>
      <c r="Z7" s="277"/>
      <c r="AA7" s="277">
        <v>242121.28</v>
      </c>
      <c r="AB7" s="277">
        <v>131987.6</v>
      </c>
      <c r="AC7" s="277"/>
      <c r="AD7" s="277"/>
      <c r="AE7" s="277"/>
      <c r="AF7" s="282"/>
      <c r="AG7" s="282"/>
    </row>
    <row r="8" spans="1:33" x14ac:dyDescent="0.2">
      <c r="A8" s="282" t="s">
        <v>1501</v>
      </c>
      <c r="B8" s="275">
        <v>554602.88</v>
      </c>
      <c r="C8" s="275">
        <v>0</v>
      </c>
      <c r="D8" s="275">
        <v>59419.55</v>
      </c>
      <c r="E8" s="275"/>
      <c r="F8" s="282">
        <v>368361.86</v>
      </c>
      <c r="G8" s="282">
        <v>260126.57</v>
      </c>
      <c r="H8" s="282"/>
      <c r="I8" s="282">
        <v>194900</v>
      </c>
      <c r="K8" s="276">
        <v>26790</v>
      </c>
      <c r="M8" s="276">
        <v>0</v>
      </c>
      <c r="N8" s="282"/>
      <c r="O8" s="282"/>
      <c r="P8" s="282"/>
      <c r="Q8" s="282">
        <v>2735240.51</v>
      </c>
      <c r="R8" s="51"/>
      <c r="S8" s="51">
        <v>333405.93</v>
      </c>
      <c r="T8" s="51"/>
      <c r="U8" s="51"/>
      <c r="V8" s="51">
        <v>554840</v>
      </c>
      <c r="W8" s="51"/>
      <c r="X8" s="277">
        <v>607081</v>
      </c>
      <c r="Y8" s="277"/>
      <c r="Z8" s="277"/>
      <c r="AA8" s="277">
        <v>181885.58</v>
      </c>
      <c r="AB8" s="277">
        <v>46964.71</v>
      </c>
      <c r="AC8" s="277"/>
      <c r="AD8" s="277"/>
      <c r="AE8" s="277"/>
      <c r="AF8" s="282"/>
      <c r="AG8" s="282"/>
    </row>
    <row r="9" spans="1:33" x14ac:dyDescent="0.2">
      <c r="A9" s="282" t="s">
        <v>1502</v>
      </c>
      <c r="B9" s="275">
        <v>155844.41</v>
      </c>
      <c r="C9" s="275">
        <v>0</v>
      </c>
      <c r="D9" s="275">
        <v>27283.88</v>
      </c>
      <c r="E9" s="275"/>
      <c r="F9" s="282">
        <v>757010.11</v>
      </c>
      <c r="G9" s="282">
        <v>1123357.94</v>
      </c>
      <c r="H9" s="282"/>
      <c r="K9" s="276">
        <v>23250</v>
      </c>
      <c r="M9" s="276"/>
      <c r="N9" s="282"/>
      <c r="O9" s="282"/>
      <c r="P9" s="282">
        <v>180423.8</v>
      </c>
      <c r="Q9" s="282">
        <v>2266802.89</v>
      </c>
      <c r="R9" s="51"/>
      <c r="S9" s="51">
        <v>264995.87</v>
      </c>
      <c r="T9" s="51"/>
      <c r="U9" s="51"/>
      <c r="V9" s="51">
        <v>384560</v>
      </c>
      <c r="W9" s="51"/>
      <c r="X9" s="277">
        <v>436354</v>
      </c>
      <c r="Y9" s="277"/>
      <c r="Z9" s="277"/>
      <c r="AA9" s="277">
        <v>221098.82</v>
      </c>
      <c r="AB9" s="277">
        <v>25</v>
      </c>
      <c r="AC9" s="277"/>
      <c r="AD9" s="277"/>
      <c r="AE9" s="277"/>
      <c r="AF9" s="282"/>
      <c r="AG9" s="282"/>
    </row>
    <row r="10" spans="1:33" x14ac:dyDescent="0.2">
      <c r="A10" s="282" t="s">
        <v>1503</v>
      </c>
      <c r="B10" s="275">
        <v>312532.45</v>
      </c>
      <c r="C10" s="275">
        <v>0</v>
      </c>
      <c r="D10" s="275">
        <v>426445.64</v>
      </c>
      <c r="E10" s="275"/>
      <c r="F10" s="282">
        <v>944593.88</v>
      </c>
      <c r="G10" s="282">
        <v>680143.6</v>
      </c>
      <c r="H10" s="282"/>
      <c r="K10" s="276">
        <v>23760</v>
      </c>
      <c r="M10" s="276"/>
      <c r="N10" s="282">
        <v>18000</v>
      </c>
      <c r="O10" s="282"/>
      <c r="P10" s="282"/>
      <c r="Q10" s="282">
        <v>2678016.84</v>
      </c>
      <c r="R10" s="51"/>
      <c r="S10" s="51">
        <v>745469.42</v>
      </c>
      <c r="T10" s="51">
        <v>260</v>
      </c>
      <c r="U10" s="51"/>
      <c r="V10" s="51">
        <v>227200</v>
      </c>
      <c r="W10" s="51"/>
      <c r="X10" s="277">
        <v>280629</v>
      </c>
      <c r="Y10" s="277"/>
      <c r="Z10" s="277"/>
      <c r="AA10" s="277">
        <v>523302.73</v>
      </c>
      <c r="AB10" s="277">
        <v>88289.42</v>
      </c>
      <c r="AC10" s="277"/>
      <c r="AD10" s="277"/>
      <c r="AE10" s="277"/>
      <c r="AF10" s="282"/>
      <c r="AG10" s="282"/>
    </row>
    <row r="11" spans="1:33" x14ac:dyDescent="0.2">
      <c r="A11" s="282" t="s">
        <v>1504</v>
      </c>
      <c r="B11" s="275">
        <v>451435.08</v>
      </c>
      <c r="C11" s="275">
        <v>61105.26</v>
      </c>
      <c r="D11" s="275">
        <v>85612.75</v>
      </c>
      <c r="E11" s="275"/>
      <c r="F11" s="282">
        <v>1969040.31</v>
      </c>
      <c r="G11" s="282">
        <v>22318.25</v>
      </c>
      <c r="H11" s="282"/>
      <c r="K11" s="276">
        <v>40220</v>
      </c>
      <c r="M11" s="276">
        <v>25804.73</v>
      </c>
      <c r="N11" s="282"/>
      <c r="O11" s="282"/>
      <c r="P11" s="282"/>
      <c r="Q11" s="282">
        <v>585220.22</v>
      </c>
      <c r="R11" s="51"/>
      <c r="S11" s="51">
        <v>689394.76</v>
      </c>
      <c r="T11" s="51"/>
      <c r="U11" s="51">
        <v>3.33</v>
      </c>
      <c r="V11" s="51">
        <v>369010</v>
      </c>
      <c r="W11" s="51"/>
      <c r="X11" s="277">
        <v>535730</v>
      </c>
      <c r="Y11" s="277"/>
      <c r="Z11" s="277"/>
      <c r="AA11" s="277">
        <v>223183.18</v>
      </c>
      <c r="AB11" s="277">
        <v>341232.14</v>
      </c>
      <c r="AC11" s="277"/>
      <c r="AD11" s="277"/>
      <c r="AE11" s="277"/>
      <c r="AF11" s="282"/>
      <c r="AG11" s="282"/>
    </row>
    <row r="12" spans="1:33" x14ac:dyDescent="0.2">
      <c r="A12" s="282" t="s">
        <v>1505</v>
      </c>
      <c r="B12" s="275">
        <v>442116.95</v>
      </c>
      <c r="C12" s="275">
        <v>50000</v>
      </c>
      <c r="D12" s="275">
        <v>287172.03000000003</v>
      </c>
      <c r="E12" s="275"/>
      <c r="F12" s="282">
        <v>494375.1</v>
      </c>
      <c r="G12" s="282">
        <v>976589.24</v>
      </c>
      <c r="H12" s="282"/>
      <c r="J12" s="276">
        <v>50000</v>
      </c>
      <c r="K12" s="276">
        <v>39540</v>
      </c>
      <c r="M12" s="276">
        <v>450</v>
      </c>
      <c r="N12" s="282">
        <v>55000</v>
      </c>
      <c r="O12" s="282"/>
      <c r="P12" s="282"/>
      <c r="Q12" s="282">
        <v>1804328.64</v>
      </c>
      <c r="R12" s="51"/>
      <c r="S12" s="51">
        <v>274590.71999999997</v>
      </c>
      <c r="T12" s="51"/>
      <c r="U12" s="51"/>
      <c r="V12" s="51">
        <v>612900</v>
      </c>
      <c r="W12" s="51"/>
      <c r="X12" s="277">
        <v>654900</v>
      </c>
      <c r="Y12" s="277"/>
      <c r="Z12" s="277"/>
      <c r="AA12" s="277">
        <v>206273.79</v>
      </c>
      <c r="AB12" s="277">
        <v>100378.84</v>
      </c>
      <c r="AC12" s="277"/>
      <c r="AD12" s="277"/>
      <c r="AE12" s="277">
        <v>370</v>
      </c>
      <c r="AF12" s="282"/>
      <c r="AG12" s="282"/>
    </row>
    <row r="13" spans="1:33" x14ac:dyDescent="0.2">
      <c r="A13" s="282" t="s">
        <v>1506</v>
      </c>
      <c r="B13" s="275">
        <v>298328.26</v>
      </c>
      <c r="C13" s="275">
        <v>12974.59</v>
      </c>
      <c r="D13" s="275">
        <v>281270.32</v>
      </c>
      <c r="E13" s="275"/>
      <c r="F13" s="282">
        <v>189513.97</v>
      </c>
      <c r="G13" s="282">
        <v>295136.11</v>
      </c>
      <c r="H13" s="282"/>
      <c r="K13" s="276">
        <v>10220</v>
      </c>
      <c r="M13" s="276"/>
      <c r="N13" s="282">
        <v>35000</v>
      </c>
      <c r="O13" s="282"/>
      <c r="P13" s="282"/>
      <c r="Q13" s="282">
        <v>667029.63</v>
      </c>
      <c r="R13" s="51"/>
      <c r="S13" s="51">
        <v>666814.39</v>
      </c>
      <c r="T13" s="51"/>
      <c r="U13" s="51"/>
      <c r="V13" s="51">
        <v>512860</v>
      </c>
      <c r="W13" s="51"/>
      <c r="X13" s="277">
        <v>555200</v>
      </c>
      <c r="Y13" s="277"/>
      <c r="Z13" s="277"/>
      <c r="AA13" s="277">
        <v>226537.1</v>
      </c>
      <c r="AB13" s="277">
        <v>25121.98</v>
      </c>
      <c r="AC13" s="277"/>
      <c r="AD13" s="277"/>
      <c r="AE13" s="277"/>
      <c r="AF13" s="282"/>
      <c r="AG13" s="282"/>
    </row>
    <row r="14" spans="1:33" x14ac:dyDescent="0.2">
      <c r="A14" s="282" t="s">
        <v>1507</v>
      </c>
      <c r="B14" s="275">
        <v>165253.94</v>
      </c>
      <c r="C14" s="275">
        <v>30000</v>
      </c>
      <c r="D14" s="275">
        <v>336803.75</v>
      </c>
      <c r="E14" s="275"/>
      <c r="F14" s="282">
        <v>3</v>
      </c>
      <c r="G14" s="282">
        <v>315787.3</v>
      </c>
      <c r="H14" s="282"/>
      <c r="K14" s="276">
        <v>20850</v>
      </c>
      <c r="M14" s="276"/>
      <c r="N14" s="282">
        <v>15000</v>
      </c>
      <c r="O14" s="282"/>
      <c r="P14" s="282"/>
      <c r="Q14" s="282">
        <v>818351.54</v>
      </c>
      <c r="R14" s="51"/>
      <c r="S14" s="51">
        <v>546893.11</v>
      </c>
      <c r="T14" s="51"/>
      <c r="U14" s="51"/>
      <c r="V14" s="51">
        <v>293150</v>
      </c>
      <c r="W14" s="51"/>
      <c r="X14" s="277">
        <v>436022</v>
      </c>
      <c r="Y14" s="277"/>
      <c r="Z14" s="277"/>
      <c r="AA14" s="277">
        <v>282296.76</v>
      </c>
      <c r="AB14" s="277">
        <v>27509.200000000001</v>
      </c>
      <c r="AC14" s="277"/>
      <c r="AD14" s="277"/>
      <c r="AE14" s="277"/>
      <c r="AF14" s="282"/>
      <c r="AG14" s="282"/>
    </row>
    <row r="15" spans="1:33" x14ac:dyDescent="0.2">
      <c r="A15" s="282" t="s">
        <v>1508</v>
      </c>
      <c r="B15" s="275">
        <v>182510.86</v>
      </c>
      <c r="C15" s="275">
        <v>0</v>
      </c>
      <c r="D15" s="275">
        <v>92550.93</v>
      </c>
      <c r="E15" s="275"/>
      <c r="F15" s="282">
        <v>960953.77</v>
      </c>
      <c r="G15" s="282">
        <v>-5322.4</v>
      </c>
      <c r="H15" s="282"/>
      <c r="K15" s="276">
        <v>24950</v>
      </c>
      <c r="M15" s="276">
        <v>170.99</v>
      </c>
      <c r="N15" s="282"/>
      <c r="O15" s="282"/>
      <c r="P15" s="282"/>
      <c r="Q15" s="282">
        <v>3873985.05</v>
      </c>
      <c r="R15" s="51"/>
      <c r="S15" s="51">
        <v>261254.73</v>
      </c>
      <c r="T15" s="51"/>
      <c r="U15" s="51"/>
      <c r="V15" s="51">
        <v>602650</v>
      </c>
      <c r="W15" s="51"/>
      <c r="X15" s="277">
        <v>639650</v>
      </c>
      <c r="Y15" s="277"/>
      <c r="Z15" s="277"/>
      <c r="AA15" s="277">
        <v>179900.38</v>
      </c>
      <c r="AB15" s="277">
        <v>1318513.68</v>
      </c>
      <c r="AC15" s="277"/>
      <c r="AD15" s="277"/>
      <c r="AE15" s="277"/>
      <c r="AF15" s="282"/>
      <c r="AG15" s="282"/>
    </row>
    <row r="16" spans="1:33" x14ac:dyDescent="0.2">
      <c r="A16" s="282" t="s">
        <v>1509</v>
      </c>
      <c r="B16" s="275">
        <v>185028.89</v>
      </c>
      <c r="C16" s="275">
        <v>0</v>
      </c>
      <c r="D16" s="275">
        <v>101743.25</v>
      </c>
      <c r="E16" s="275"/>
      <c r="F16" s="282">
        <v>1529382.18</v>
      </c>
      <c r="G16" s="282">
        <v>173115.53</v>
      </c>
      <c r="H16" s="282"/>
      <c r="K16" s="276">
        <v>74267</v>
      </c>
      <c r="M16" s="276"/>
      <c r="N16" s="282"/>
      <c r="O16" s="282"/>
      <c r="P16" s="282"/>
      <c r="Q16" s="282">
        <v>2037072.22</v>
      </c>
      <c r="R16" s="51"/>
      <c r="S16" s="51">
        <v>526493.23</v>
      </c>
      <c r="T16" s="51"/>
      <c r="U16" s="51">
        <v>0.26</v>
      </c>
      <c r="V16" s="51">
        <v>389050</v>
      </c>
      <c r="W16" s="51">
        <v>60000</v>
      </c>
      <c r="X16" s="277">
        <v>570895</v>
      </c>
      <c r="Y16" s="277"/>
      <c r="Z16" s="277"/>
      <c r="AA16" s="277">
        <v>299861.39</v>
      </c>
      <c r="AB16" s="277">
        <v>52085.72</v>
      </c>
      <c r="AC16" s="277"/>
      <c r="AD16" s="277"/>
      <c r="AE16" s="277">
        <v>60000</v>
      </c>
      <c r="AF16" s="282"/>
      <c r="AG16" s="282"/>
    </row>
    <row r="17" spans="1:33" x14ac:dyDescent="0.2">
      <c r="A17" s="282" t="s">
        <v>1510</v>
      </c>
      <c r="B17" s="275">
        <v>270521.81</v>
      </c>
      <c r="C17" s="275">
        <v>0</v>
      </c>
      <c r="D17" s="275">
        <v>114278.83</v>
      </c>
      <c r="E17" s="275"/>
      <c r="F17" s="282">
        <v>239163.68</v>
      </c>
      <c r="G17" s="282">
        <v>478246.48</v>
      </c>
      <c r="H17" s="282"/>
      <c r="K17" s="276">
        <v>48417</v>
      </c>
      <c r="M17" s="276"/>
      <c r="N17" s="282"/>
      <c r="O17" s="282"/>
      <c r="P17" s="282"/>
      <c r="Q17" s="282">
        <v>2706524.69</v>
      </c>
      <c r="R17" s="51"/>
      <c r="S17" s="51">
        <v>271739.11</v>
      </c>
      <c r="T17" s="51"/>
      <c r="U17" s="51"/>
      <c r="V17" s="51">
        <v>493580</v>
      </c>
      <c r="W17" s="51"/>
      <c r="X17" s="277">
        <v>561473</v>
      </c>
      <c r="Y17" s="277"/>
      <c r="Z17" s="277"/>
      <c r="AA17" s="277">
        <v>126347.95</v>
      </c>
      <c r="AB17" s="277">
        <v>79472.08</v>
      </c>
      <c r="AC17" s="277"/>
      <c r="AD17" s="277"/>
      <c r="AE17" s="277"/>
      <c r="AF17" s="282"/>
      <c r="AG17" s="282"/>
    </row>
    <row r="18" spans="1:33" x14ac:dyDescent="0.2">
      <c r="A18" s="282" t="s">
        <v>1511</v>
      </c>
      <c r="B18" s="275">
        <v>232666</v>
      </c>
      <c r="C18" s="275">
        <v>44600</v>
      </c>
      <c r="D18" s="275">
        <v>156151.07</v>
      </c>
      <c r="E18" s="275"/>
      <c r="F18" s="282">
        <v>83650.039999999994</v>
      </c>
      <c r="G18" s="282">
        <v>234734.75</v>
      </c>
      <c r="H18" s="282"/>
      <c r="K18" s="276">
        <v>30100</v>
      </c>
      <c r="M18" s="276"/>
      <c r="N18" s="282"/>
      <c r="O18" s="282"/>
      <c r="P18" s="282"/>
      <c r="Q18" s="282">
        <v>865508.28</v>
      </c>
      <c r="R18" s="51"/>
      <c r="S18" s="51">
        <v>456356.96</v>
      </c>
      <c r="T18" s="51"/>
      <c r="U18" s="51"/>
      <c r="V18" s="51">
        <v>162120</v>
      </c>
      <c r="W18" s="51"/>
      <c r="X18" s="277">
        <v>212820</v>
      </c>
      <c r="Y18" s="277"/>
      <c r="Z18" s="277"/>
      <c r="AA18" s="277">
        <v>238635.69</v>
      </c>
      <c r="AB18" s="277">
        <v>20</v>
      </c>
      <c r="AC18" s="277"/>
      <c r="AD18" s="277"/>
      <c r="AE18" s="277"/>
      <c r="AF18" s="282"/>
      <c r="AG18" s="282"/>
    </row>
    <row r="19" spans="1:33" x14ac:dyDescent="0.2">
      <c r="A19" s="282" t="s">
        <v>1512</v>
      </c>
      <c r="B19" s="275">
        <v>204622.19</v>
      </c>
      <c r="C19" s="275">
        <v>0</v>
      </c>
      <c r="D19" s="275">
        <v>69966.880000000005</v>
      </c>
      <c r="E19" s="275"/>
      <c r="F19" s="282">
        <v>44298.13</v>
      </c>
      <c r="G19" s="282">
        <v>151085.70000000001</v>
      </c>
      <c r="H19" s="282"/>
      <c r="K19" s="276">
        <v>11400</v>
      </c>
      <c r="M19" s="276"/>
      <c r="N19" s="282"/>
      <c r="O19" s="282"/>
      <c r="P19" s="282"/>
      <c r="Q19" s="282">
        <v>2831701.19</v>
      </c>
      <c r="R19" s="51"/>
      <c r="S19" s="51">
        <v>405535.67</v>
      </c>
      <c r="T19" s="51"/>
      <c r="U19" s="51"/>
      <c r="V19" s="51">
        <v>466950</v>
      </c>
      <c r="W19" s="51"/>
      <c r="X19" s="277">
        <v>607124.5</v>
      </c>
      <c r="Y19" s="277"/>
      <c r="Z19" s="277"/>
      <c r="AA19" s="277">
        <v>161767.29</v>
      </c>
      <c r="AB19" s="277">
        <v>15049.81</v>
      </c>
      <c r="AC19" s="277"/>
      <c r="AD19" s="277"/>
      <c r="AE19" s="277"/>
      <c r="AF19" s="282"/>
      <c r="AG19" s="282"/>
    </row>
    <row r="20" spans="1:33" x14ac:dyDescent="0.2">
      <c r="A20" s="282" t="s">
        <v>1513</v>
      </c>
      <c r="B20" s="275">
        <v>654252.01</v>
      </c>
      <c r="C20" s="275">
        <v>0</v>
      </c>
      <c r="D20" s="275">
        <v>212133.18</v>
      </c>
      <c r="E20" s="275"/>
      <c r="F20" s="282">
        <v>2576369.21</v>
      </c>
      <c r="G20" s="282">
        <v>431189.37</v>
      </c>
      <c r="H20" s="282"/>
      <c r="K20" s="276">
        <v>11150</v>
      </c>
      <c r="M20" s="276">
        <v>0</v>
      </c>
      <c r="N20" s="282"/>
      <c r="O20" s="282"/>
      <c r="P20" s="282"/>
      <c r="Q20" s="282">
        <v>5546813.3099999996</v>
      </c>
      <c r="R20" s="51"/>
      <c r="S20" s="51">
        <v>360185.31</v>
      </c>
      <c r="T20" s="51">
        <v>1000</v>
      </c>
      <c r="U20" s="51">
        <v>1887.11</v>
      </c>
      <c r="V20" s="51">
        <v>494000</v>
      </c>
      <c r="W20" s="51"/>
      <c r="X20" s="277">
        <v>546090</v>
      </c>
      <c r="Y20" s="277"/>
      <c r="Z20" s="277"/>
      <c r="AA20" s="277">
        <v>181991.65</v>
      </c>
      <c r="AB20" s="277">
        <v>15328.92</v>
      </c>
      <c r="AC20" s="277"/>
      <c r="AD20" s="277"/>
      <c r="AE20" s="277"/>
      <c r="AF20" s="282"/>
      <c r="AG20" s="282"/>
    </row>
    <row r="21" spans="1:33" x14ac:dyDescent="0.2">
      <c r="A21" s="282" t="s">
        <v>1514</v>
      </c>
      <c r="B21" s="275">
        <v>539333.26</v>
      </c>
      <c r="C21" s="275">
        <v>0</v>
      </c>
      <c r="D21" s="275">
        <v>38472.07</v>
      </c>
      <c r="E21" s="275"/>
      <c r="F21" s="282">
        <v>2515558.7999999998</v>
      </c>
      <c r="G21" s="282">
        <v>1242109.5900000001</v>
      </c>
      <c r="H21" s="282"/>
      <c r="K21" s="276">
        <v>27533</v>
      </c>
      <c r="M21" s="276"/>
      <c r="N21" s="282">
        <v>183000</v>
      </c>
      <c r="O21" s="282"/>
      <c r="P21" s="282"/>
      <c r="Q21" s="282">
        <v>1606327.04</v>
      </c>
      <c r="R21" s="51"/>
      <c r="S21" s="51">
        <v>688086.16</v>
      </c>
      <c r="T21" s="51"/>
      <c r="U21" s="51"/>
      <c r="V21" s="51">
        <v>631400</v>
      </c>
      <c r="W21" s="51"/>
      <c r="X21" s="277">
        <v>878691</v>
      </c>
      <c r="Y21" s="277">
        <v>16400</v>
      </c>
      <c r="Z21" s="277"/>
      <c r="AA21" s="277">
        <v>297942.17</v>
      </c>
      <c r="AB21" s="277">
        <v>45874.68</v>
      </c>
      <c r="AC21" s="277"/>
      <c r="AD21" s="277"/>
      <c r="AE21" s="277"/>
      <c r="AF21" s="282"/>
      <c r="AG21" s="282"/>
    </row>
    <row r="22" spans="1:33" x14ac:dyDescent="0.2">
      <c r="A22" s="282" t="s">
        <v>1515</v>
      </c>
      <c r="B22" s="275">
        <v>589438.82999999996</v>
      </c>
      <c r="C22" s="275">
        <v>0</v>
      </c>
      <c r="D22" s="275">
        <v>34075</v>
      </c>
      <c r="E22" s="275"/>
      <c r="F22" s="282">
        <v>1880452.17</v>
      </c>
      <c r="G22" s="282">
        <v>499612.17</v>
      </c>
      <c r="H22" s="282"/>
      <c r="K22" s="276">
        <v>43389</v>
      </c>
      <c r="M22" s="276">
        <v>47698</v>
      </c>
      <c r="N22" s="282"/>
      <c r="O22" s="282"/>
      <c r="P22" s="282"/>
      <c r="Q22" s="282">
        <v>1373222.93</v>
      </c>
      <c r="R22" s="51"/>
      <c r="S22" s="51">
        <v>274481.18</v>
      </c>
      <c r="T22" s="51"/>
      <c r="U22" s="51">
        <v>4.51</v>
      </c>
      <c r="V22" s="51">
        <v>695160</v>
      </c>
      <c r="W22" s="51"/>
      <c r="X22" s="277">
        <v>768259</v>
      </c>
      <c r="Y22" s="277"/>
      <c r="Z22" s="277"/>
      <c r="AA22" s="277">
        <v>197654.69</v>
      </c>
      <c r="AB22" s="277">
        <v>73273</v>
      </c>
      <c r="AC22" s="277"/>
      <c r="AD22" s="277"/>
      <c r="AE22" s="277"/>
      <c r="AF22" s="282"/>
      <c r="AG22" s="282"/>
    </row>
    <row r="23" spans="1:33" x14ac:dyDescent="0.2">
      <c r="A23" s="282" t="s">
        <v>1516</v>
      </c>
      <c r="B23" s="275">
        <v>538540.76</v>
      </c>
      <c r="C23" s="275">
        <v>3341.04</v>
      </c>
      <c r="D23" s="275">
        <v>70057.05</v>
      </c>
      <c r="E23" s="275"/>
      <c r="F23" s="282">
        <v>1995464.5</v>
      </c>
      <c r="G23" s="282">
        <v>-165781.34</v>
      </c>
      <c r="H23" s="282"/>
      <c r="K23" s="276">
        <v>25070</v>
      </c>
      <c r="M23" s="276">
        <v>0</v>
      </c>
      <c r="N23" s="282"/>
      <c r="O23" s="282"/>
      <c r="P23" s="282"/>
      <c r="Q23" s="282">
        <v>466379.49</v>
      </c>
      <c r="R23" s="51"/>
      <c r="S23" s="51">
        <v>432962.47</v>
      </c>
      <c r="T23" s="51"/>
      <c r="U23" s="51">
        <v>2.16</v>
      </c>
      <c r="V23" s="51">
        <v>346630</v>
      </c>
      <c r="W23" s="51"/>
      <c r="X23" s="277">
        <v>459509</v>
      </c>
      <c r="Y23" s="277"/>
      <c r="Z23" s="277"/>
      <c r="AA23" s="277">
        <v>260509.71</v>
      </c>
      <c r="AB23" s="277">
        <v>939822.23</v>
      </c>
      <c r="AC23" s="277"/>
      <c r="AD23" s="277"/>
      <c r="AE23" s="277"/>
      <c r="AF23" s="282"/>
      <c r="AG23" s="282"/>
    </row>
    <row r="24" spans="1:33" x14ac:dyDescent="0.2">
      <c r="A24" s="282" t="s">
        <v>1517</v>
      </c>
      <c r="B24" s="275">
        <v>78497.100000000006</v>
      </c>
      <c r="C24" s="275">
        <v>3206</v>
      </c>
      <c r="D24" s="275">
        <v>161713.09</v>
      </c>
      <c r="E24" s="275"/>
      <c r="F24" s="282">
        <v>229567.97</v>
      </c>
      <c r="G24" s="282">
        <v>305585.55</v>
      </c>
      <c r="H24" s="282"/>
      <c r="J24" s="276">
        <v>50000</v>
      </c>
      <c r="K24" s="276">
        <v>24478</v>
      </c>
      <c r="M24" s="276"/>
      <c r="N24" s="282"/>
      <c r="O24" s="282"/>
      <c r="P24" s="282"/>
      <c r="Q24" s="282">
        <v>1804328.64</v>
      </c>
      <c r="R24" s="51"/>
      <c r="S24" s="51">
        <v>239316.26</v>
      </c>
      <c r="T24" s="51"/>
      <c r="U24" s="51"/>
      <c r="V24" s="51">
        <v>417852</v>
      </c>
      <c r="W24" s="51"/>
      <c r="X24" s="277">
        <v>472434</v>
      </c>
      <c r="Y24" s="277"/>
      <c r="Z24" s="277"/>
      <c r="AA24" s="277">
        <v>177523.83</v>
      </c>
      <c r="AB24" s="277">
        <v>176020</v>
      </c>
      <c r="AC24" s="277"/>
      <c r="AD24" s="277"/>
      <c r="AE24" s="277"/>
      <c r="AF24" s="282"/>
      <c r="AG24" s="282"/>
    </row>
    <row r="25" spans="1:33" x14ac:dyDescent="0.2">
      <c r="A25" s="282" t="s">
        <v>1518</v>
      </c>
      <c r="B25" s="275">
        <v>388584.93</v>
      </c>
      <c r="C25" s="275">
        <v>0</v>
      </c>
      <c r="D25" s="275">
        <v>302928.48</v>
      </c>
      <c r="E25" s="275"/>
      <c r="F25" s="282">
        <v>457229.98</v>
      </c>
      <c r="G25" s="282">
        <v>93691.98</v>
      </c>
      <c r="H25" s="282"/>
      <c r="K25" s="276">
        <v>46792</v>
      </c>
      <c r="M25" s="276"/>
      <c r="N25" s="282"/>
      <c r="O25" s="282"/>
      <c r="P25" s="282"/>
      <c r="Q25" s="282">
        <v>1601555.91</v>
      </c>
      <c r="R25" s="51"/>
      <c r="S25" s="51">
        <v>750261.13</v>
      </c>
      <c r="T25" s="51"/>
      <c r="U25" s="51"/>
      <c r="V25" s="51">
        <v>266490</v>
      </c>
      <c r="W25" s="51"/>
      <c r="X25" s="277">
        <v>523901.81</v>
      </c>
      <c r="Y25" s="277"/>
      <c r="Z25" s="277"/>
      <c r="AA25" s="277">
        <v>593147.59</v>
      </c>
      <c r="AB25" s="277">
        <v>30</v>
      </c>
      <c r="AC25" s="277"/>
      <c r="AD25" s="277"/>
      <c r="AE25" s="277"/>
      <c r="AF25" s="282"/>
      <c r="AG25" s="282"/>
    </row>
    <row r="26" spans="1:33" x14ac:dyDescent="0.2">
      <c r="A26" s="282" t="s">
        <v>1519</v>
      </c>
      <c r="B26" s="275">
        <v>293252.53000000003</v>
      </c>
      <c r="C26" s="275">
        <v>43000</v>
      </c>
      <c r="D26" s="275">
        <v>157798.99</v>
      </c>
      <c r="E26" s="275"/>
      <c r="F26" s="282">
        <v>128685.22</v>
      </c>
      <c r="G26" s="282">
        <v>233908.39</v>
      </c>
      <c r="H26" s="282"/>
      <c r="K26" s="276">
        <v>16285</v>
      </c>
      <c r="M26" s="276"/>
      <c r="N26" s="282"/>
      <c r="O26" s="282"/>
      <c r="P26" s="282"/>
      <c r="Q26" s="282">
        <v>1188537.31</v>
      </c>
      <c r="R26" s="51"/>
      <c r="S26" s="51">
        <v>403379.22</v>
      </c>
      <c r="T26" s="51"/>
      <c r="U26" s="51"/>
      <c r="V26" s="51">
        <v>701580</v>
      </c>
      <c r="W26" s="51"/>
      <c r="X26" s="277">
        <v>743943</v>
      </c>
      <c r="Y26" s="277"/>
      <c r="Z26" s="277"/>
      <c r="AA26" s="277">
        <v>450619.5</v>
      </c>
      <c r="AB26" s="277">
        <v>25</v>
      </c>
      <c r="AC26" s="277"/>
      <c r="AD26" s="277"/>
      <c r="AE26" s="277"/>
      <c r="AF26" s="282"/>
      <c r="AG26" s="282"/>
    </row>
    <row r="27" spans="1:33" x14ac:dyDescent="0.2">
      <c r="A27" s="282" t="s">
        <v>1639</v>
      </c>
      <c r="B27" s="275">
        <v>231774.4</v>
      </c>
      <c r="C27" s="275">
        <v>0</v>
      </c>
      <c r="D27" s="275">
        <v>143849.64000000001</v>
      </c>
      <c r="E27" s="275"/>
      <c r="F27" s="282">
        <v>687731.56</v>
      </c>
      <c r="G27" s="282">
        <v>342593.66</v>
      </c>
      <c r="H27" s="282"/>
      <c r="K27" s="276">
        <v>54770</v>
      </c>
      <c r="M27" s="276">
        <v>415572.97</v>
      </c>
      <c r="N27" s="282"/>
      <c r="O27" s="282"/>
      <c r="P27" s="282"/>
      <c r="Q27" s="282">
        <v>3378480.39</v>
      </c>
      <c r="R27" s="51"/>
      <c r="S27" s="51">
        <v>523561.88</v>
      </c>
      <c r="T27" s="51"/>
      <c r="U27" s="51">
        <v>0.37</v>
      </c>
      <c r="V27" s="51">
        <v>268440</v>
      </c>
      <c r="W27" s="51"/>
      <c r="X27" s="277">
        <v>443346.5</v>
      </c>
      <c r="Y27" s="277"/>
      <c r="Z27" s="277"/>
      <c r="AA27" s="277">
        <v>258559.61</v>
      </c>
      <c r="AB27" s="277">
        <v>25</v>
      </c>
      <c r="AC27" s="277"/>
      <c r="AD27" s="277"/>
      <c r="AE27" s="277"/>
      <c r="AF27" s="282"/>
      <c r="AG27" s="282"/>
    </row>
    <row r="28" spans="1:33" x14ac:dyDescent="0.2">
      <c r="A28" s="282" t="s">
        <v>1644</v>
      </c>
      <c r="B28" s="275">
        <v>289797.95</v>
      </c>
      <c r="C28" s="275">
        <v>0</v>
      </c>
      <c r="D28" s="275">
        <v>98601.18</v>
      </c>
      <c r="E28" s="275"/>
      <c r="F28" s="282">
        <v>3515571.2</v>
      </c>
      <c r="G28" s="282">
        <v>248782.91</v>
      </c>
      <c r="H28" s="282"/>
      <c r="K28" s="276">
        <v>42092</v>
      </c>
      <c r="M28" s="276"/>
      <c r="N28" s="282"/>
      <c r="O28" s="282"/>
      <c r="P28" s="282"/>
      <c r="Q28" s="282">
        <v>4652638.84</v>
      </c>
      <c r="R28" s="51"/>
      <c r="S28" s="51">
        <v>257994.38</v>
      </c>
      <c r="T28" s="51"/>
      <c r="U28" s="51"/>
      <c r="V28" s="51">
        <v>282400</v>
      </c>
      <c r="W28" s="51"/>
      <c r="X28" s="277">
        <v>345589</v>
      </c>
      <c r="Y28" s="277"/>
      <c r="Z28" s="277"/>
      <c r="AA28" s="277">
        <v>166649.29999999999</v>
      </c>
      <c r="AB28" s="277">
        <v>25</v>
      </c>
      <c r="AC28" s="277"/>
      <c r="AD28" s="277"/>
      <c r="AE28" s="277"/>
      <c r="AF28" s="282"/>
      <c r="AG28" s="282"/>
    </row>
    <row r="29" spans="1:33" x14ac:dyDescent="0.2">
      <c r="A29" s="282" t="s">
        <v>1520</v>
      </c>
      <c r="B29" s="275">
        <v>349173.41</v>
      </c>
      <c r="C29" s="275">
        <v>0</v>
      </c>
      <c r="D29" s="275">
        <v>21802</v>
      </c>
      <c r="E29" s="275"/>
      <c r="F29" s="282">
        <v>2293623.5</v>
      </c>
      <c r="G29" s="282">
        <v>211874.18</v>
      </c>
      <c r="H29" s="282"/>
      <c r="M29" s="276"/>
      <c r="N29" s="282"/>
      <c r="O29" s="282"/>
      <c r="P29" s="282">
        <v>-1232390.33</v>
      </c>
      <c r="Q29" s="282">
        <v>3908830.71</v>
      </c>
      <c r="R29" s="51"/>
      <c r="S29" s="51">
        <v>96450.54</v>
      </c>
      <c r="T29" s="51">
        <v>255330.19</v>
      </c>
      <c r="U29" s="51"/>
      <c r="V29" s="51">
        <v>623900</v>
      </c>
      <c r="W29" s="51">
        <v>348050</v>
      </c>
      <c r="X29" s="277">
        <v>879850</v>
      </c>
      <c r="Y29" s="277"/>
      <c r="Z29" s="277"/>
      <c r="AA29" s="277">
        <v>139918.26999999999</v>
      </c>
      <c r="AB29" s="277">
        <v>91089.75</v>
      </c>
      <c r="AC29" s="277"/>
      <c r="AD29" s="277"/>
      <c r="AE29" s="277">
        <v>1231</v>
      </c>
      <c r="AF29" s="282"/>
      <c r="AG29" s="282"/>
    </row>
    <row r="30" spans="1:33" x14ac:dyDescent="0.2">
      <c r="A30" s="282" t="s">
        <v>1521</v>
      </c>
      <c r="B30" s="275">
        <v>159297.28</v>
      </c>
      <c r="C30" s="275">
        <v>0</v>
      </c>
      <c r="D30" s="275">
        <v>197013.24</v>
      </c>
      <c r="E30" s="275"/>
      <c r="F30" s="282">
        <v>938976</v>
      </c>
      <c r="G30" s="282">
        <v>319333</v>
      </c>
      <c r="H30" s="282"/>
      <c r="M30" s="276">
        <v>0</v>
      </c>
      <c r="N30" s="282"/>
      <c r="O30" s="282"/>
      <c r="P30" s="282">
        <v>-2231061.0499999998</v>
      </c>
      <c r="Q30" s="282">
        <v>3967213.3</v>
      </c>
      <c r="R30" s="51"/>
      <c r="S30" s="51">
        <v>387303.75</v>
      </c>
      <c r="T30" s="51"/>
      <c r="U30" s="51"/>
      <c r="V30" s="51">
        <v>555100</v>
      </c>
      <c r="W30" s="51"/>
      <c r="X30" s="277">
        <v>711550</v>
      </c>
      <c r="Y30" s="277"/>
      <c r="Z30" s="277">
        <v>10804</v>
      </c>
      <c r="AA30" s="277">
        <v>271642.48</v>
      </c>
      <c r="AB30" s="277">
        <v>64780</v>
      </c>
      <c r="AC30" s="277"/>
      <c r="AD30" s="277"/>
      <c r="AE30" s="277"/>
      <c r="AF30" s="282"/>
      <c r="AG30" s="282"/>
    </row>
    <row r="31" spans="1:33" x14ac:dyDescent="0.2">
      <c r="A31" s="282" t="s">
        <v>1522</v>
      </c>
      <c r="B31" s="275">
        <v>376733.84</v>
      </c>
      <c r="C31" s="275">
        <v>0</v>
      </c>
      <c r="D31" s="275">
        <v>34610.21</v>
      </c>
      <c r="E31" s="275"/>
      <c r="F31" s="282">
        <v>26315</v>
      </c>
      <c r="G31" s="282">
        <v>302866.03000000003</v>
      </c>
      <c r="H31" s="282"/>
      <c r="M31" s="276"/>
      <c r="N31" s="282"/>
      <c r="O31" s="282"/>
      <c r="P31" s="282">
        <v>-949683.53</v>
      </c>
      <c r="Q31" s="282">
        <v>1728640.99</v>
      </c>
      <c r="R31" s="51"/>
      <c r="S31" s="51">
        <v>237378.99</v>
      </c>
      <c r="T31" s="51"/>
      <c r="U31" s="51"/>
      <c r="V31" s="51">
        <v>550000</v>
      </c>
      <c r="W31" s="51"/>
      <c r="X31" s="277">
        <v>599650</v>
      </c>
      <c r="Y31" s="277"/>
      <c r="Z31" s="277">
        <v>17880</v>
      </c>
      <c r="AA31" s="277">
        <v>130264.82</v>
      </c>
      <c r="AB31" s="277">
        <v>71845.55</v>
      </c>
      <c r="AC31" s="277"/>
      <c r="AD31" s="277"/>
      <c r="AE31" s="277"/>
      <c r="AF31" s="282"/>
      <c r="AG31" s="282"/>
    </row>
    <row r="32" spans="1:33" x14ac:dyDescent="0.2">
      <c r="A32" s="282" t="s">
        <v>1523</v>
      </c>
      <c r="B32" s="275">
        <v>199879.41</v>
      </c>
      <c r="C32" s="275">
        <v>29976</v>
      </c>
      <c r="D32" s="275">
        <v>40403.160000000003</v>
      </c>
      <c r="E32" s="275"/>
      <c r="F32" s="282">
        <v>20179.66</v>
      </c>
      <c r="G32" s="282">
        <v>295273.58</v>
      </c>
      <c r="H32" s="282"/>
      <c r="M32" s="276">
        <v>83025.210000000006</v>
      </c>
      <c r="N32" s="282"/>
      <c r="O32" s="282"/>
      <c r="P32" s="282">
        <v>-1577763.78</v>
      </c>
      <c r="Q32" s="282">
        <v>2399403.2599999998</v>
      </c>
      <c r="R32" s="51"/>
      <c r="S32" s="51">
        <v>268932.15999999997</v>
      </c>
      <c r="T32" s="51"/>
      <c r="U32" s="51"/>
      <c r="V32" s="51"/>
      <c r="W32" s="51">
        <v>53273.34</v>
      </c>
      <c r="X32" s="277">
        <v>142390</v>
      </c>
      <c r="Y32" s="277"/>
      <c r="Z32" s="277">
        <v>50224</v>
      </c>
      <c r="AA32" s="277">
        <v>367810.98</v>
      </c>
      <c r="AB32" s="277">
        <v>40584.239999999998</v>
      </c>
      <c r="AC32" s="277"/>
      <c r="AD32" s="277"/>
      <c r="AE32" s="277">
        <v>89.16</v>
      </c>
      <c r="AF32" s="282"/>
      <c r="AG32" s="282"/>
    </row>
    <row r="33" spans="1:33" x14ac:dyDescent="0.2">
      <c r="A33" s="282" t="s">
        <v>1524</v>
      </c>
      <c r="B33" s="275">
        <v>247771.09</v>
      </c>
      <c r="C33" s="275">
        <v>0</v>
      </c>
      <c r="D33" s="275">
        <v>90167.46</v>
      </c>
      <c r="E33" s="275"/>
      <c r="F33" s="282">
        <v>11318536.1</v>
      </c>
      <c r="G33" s="282">
        <v>456861.19</v>
      </c>
      <c r="H33" s="282"/>
      <c r="M33" s="276">
        <v>181.65</v>
      </c>
      <c r="N33" s="282"/>
      <c r="O33" s="282"/>
      <c r="P33" s="282">
        <v>4065270.96</v>
      </c>
      <c r="Q33" s="282">
        <v>8039383.1299999999</v>
      </c>
      <c r="R33" s="51"/>
      <c r="S33" s="51">
        <v>573487.17000000004</v>
      </c>
      <c r="T33" s="51"/>
      <c r="U33" s="51"/>
      <c r="V33" s="51">
        <v>392250</v>
      </c>
      <c r="W33" s="51"/>
      <c r="X33" s="277">
        <v>668050</v>
      </c>
      <c r="Y33" s="277"/>
      <c r="Z33" s="277">
        <v>5208</v>
      </c>
      <c r="AA33" s="277">
        <v>198488.92</v>
      </c>
      <c r="AB33" s="277">
        <v>78782.149999999994</v>
      </c>
      <c r="AC33" s="277"/>
      <c r="AD33" s="277"/>
      <c r="AE33" s="277"/>
      <c r="AF33" s="282"/>
      <c r="AG33" s="282"/>
    </row>
    <row r="34" spans="1:33" x14ac:dyDescent="0.2">
      <c r="A34" s="284" t="s">
        <v>1525</v>
      </c>
      <c r="B34" s="275">
        <v>184189.98</v>
      </c>
      <c r="C34" s="275">
        <v>0</v>
      </c>
      <c r="D34" s="275">
        <v>124659.81</v>
      </c>
      <c r="E34" s="275"/>
      <c r="F34" s="282">
        <v>2194256.88</v>
      </c>
      <c r="G34" s="282">
        <v>79249.490000000005</v>
      </c>
      <c r="H34" s="282"/>
      <c r="K34" s="276">
        <v>75</v>
      </c>
      <c r="M34" s="276"/>
      <c r="N34" s="282"/>
      <c r="O34" s="282"/>
      <c r="P34" s="282">
        <v>541704.46</v>
      </c>
      <c r="Q34" s="282">
        <v>2109112.34</v>
      </c>
      <c r="R34" s="51"/>
      <c r="S34" s="51">
        <v>373334.53</v>
      </c>
      <c r="T34" s="51"/>
      <c r="U34" s="51"/>
      <c r="V34" s="51">
        <v>367600</v>
      </c>
      <c r="W34" s="51">
        <v>96300</v>
      </c>
      <c r="X34" s="277">
        <v>577160</v>
      </c>
      <c r="Y34" s="277">
        <v>5982</v>
      </c>
      <c r="Z34" s="277"/>
      <c r="AA34" s="277">
        <v>215633.62</v>
      </c>
      <c r="AB34" s="277">
        <v>93443.55</v>
      </c>
      <c r="AC34" s="277"/>
      <c r="AD34" s="277"/>
      <c r="AE34" s="277">
        <v>3000</v>
      </c>
      <c r="AF34" s="282"/>
      <c r="AG34" s="282"/>
    </row>
    <row r="35" spans="1:33" x14ac:dyDescent="0.2">
      <c r="A35" s="282" t="s">
        <v>1526</v>
      </c>
      <c r="B35" s="275">
        <v>127219.18</v>
      </c>
      <c r="C35" s="275">
        <v>2500</v>
      </c>
      <c r="D35" s="275">
        <v>48113.62</v>
      </c>
      <c r="E35" s="275"/>
      <c r="F35" s="282">
        <v>2203061.6800000002</v>
      </c>
      <c r="G35" s="282">
        <v>268128.39</v>
      </c>
      <c r="H35" s="282"/>
      <c r="M35" s="276">
        <v>29813.93</v>
      </c>
      <c r="N35" s="282"/>
      <c r="O35" s="282"/>
      <c r="P35" s="282">
        <v>783827.26</v>
      </c>
      <c r="Q35" s="282">
        <v>2003005.18</v>
      </c>
      <c r="R35" s="51"/>
      <c r="S35" s="51">
        <v>314591.39</v>
      </c>
      <c r="T35" s="51"/>
      <c r="U35" s="51">
        <v>557.59</v>
      </c>
      <c r="V35" s="51"/>
      <c r="W35" s="51"/>
      <c r="X35" s="277">
        <v>119260</v>
      </c>
      <c r="Y35" s="277"/>
      <c r="Z35" s="277">
        <v>2520</v>
      </c>
      <c r="AA35" s="277">
        <v>272097.8</v>
      </c>
      <c r="AB35" s="277">
        <v>79739.679999999993</v>
      </c>
      <c r="AC35" s="277"/>
      <c r="AD35" s="277"/>
      <c r="AE35" s="277"/>
      <c r="AF35" s="282"/>
      <c r="AG35" s="282"/>
    </row>
    <row r="36" spans="1:33" x14ac:dyDescent="0.2">
      <c r="A36" s="282" t="s">
        <v>1527</v>
      </c>
      <c r="B36" s="275">
        <v>145742.70000000001</v>
      </c>
      <c r="C36" s="275">
        <v>0</v>
      </c>
      <c r="D36" s="275">
        <v>10607.42</v>
      </c>
      <c r="E36" s="275"/>
      <c r="F36" s="282">
        <v>1270489.1499999999</v>
      </c>
      <c r="G36" s="282">
        <v>135631.84</v>
      </c>
      <c r="H36" s="282"/>
      <c r="M36" s="276"/>
      <c r="N36" s="282"/>
      <c r="O36" s="282"/>
      <c r="P36" s="282">
        <v>-421262.16</v>
      </c>
      <c r="Q36" s="282">
        <v>2067007.72</v>
      </c>
      <c r="R36" s="51"/>
      <c r="S36" s="51">
        <v>288603.25</v>
      </c>
      <c r="T36" s="51"/>
      <c r="U36" s="51"/>
      <c r="V36" s="51"/>
      <c r="W36" s="51"/>
      <c r="X36" s="277">
        <v>87720</v>
      </c>
      <c r="Y36" s="277"/>
      <c r="Z36" s="277">
        <v>17644</v>
      </c>
      <c r="AA36" s="277">
        <v>217843.55</v>
      </c>
      <c r="AB36" s="277">
        <v>46660.15</v>
      </c>
      <c r="AC36" s="277"/>
      <c r="AD36" s="277"/>
      <c r="AE36" s="277"/>
      <c r="AF36" s="282"/>
      <c r="AG36" s="282"/>
    </row>
    <row r="37" spans="1:33" x14ac:dyDescent="0.2">
      <c r="A37" s="282" t="s">
        <v>1528</v>
      </c>
      <c r="B37" s="275">
        <v>57631.8</v>
      </c>
      <c r="C37" s="275">
        <v>0</v>
      </c>
      <c r="D37" s="275">
        <v>147209.18</v>
      </c>
      <c r="E37" s="275"/>
      <c r="F37" s="282">
        <v>551544.94999999995</v>
      </c>
      <c r="G37" s="282">
        <v>928242.57</v>
      </c>
      <c r="H37" s="282"/>
      <c r="M37" s="276"/>
      <c r="N37" s="282"/>
      <c r="O37" s="282"/>
      <c r="P37" s="282">
        <v>-1052658.8400000001</v>
      </c>
      <c r="Q37" s="282">
        <v>2721924.84</v>
      </c>
      <c r="R37" s="51"/>
      <c r="S37" s="51">
        <v>446353.51</v>
      </c>
      <c r="T37" s="51"/>
      <c r="U37" s="51"/>
      <c r="V37" s="51">
        <v>373794</v>
      </c>
      <c r="W37" s="51">
        <v>66240</v>
      </c>
      <c r="X37" s="277">
        <v>585441</v>
      </c>
      <c r="Y37" s="277"/>
      <c r="Z37" s="277">
        <v>11652</v>
      </c>
      <c r="AA37" s="277">
        <v>221827.01</v>
      </c>
      <c r="AB37" s="277">
        <v>73675</v>
      </c>
      <c r="AC37" s="277"/>
      <c r="AD37" s="277"/>
      <c r="AE37" s="277"/>
      <c r="AF37" s="282"/>
      <c r="AG37" s="282"/>
    </row>
    <row r="38" spans="1:33" x14ac:dyDescent="0.2">
      <c r="A38" s="282" t="s">
        <v>1529</v>
      </c>
      <c r="B38" s="275">
        <v>260560.88</v>
      </c>
      <c r="C38" s="275">
        <v>0</v>
      </c>
      <c r="D38" s="275">
        <v>81714.539999999994</v>
      </c>
      <c r="E38" s="275"/>
      <c r="F38" s="282">
        <v>3</v>
      </c>
      <c r="G38" s="282">
        <v>-58052.83</v>
      </c>
      <c r="H38" s="282"/>
      <c r="K38" s="276">
        <v>1050</v>
      </c>
      <c r="M38" s="276">
        <v>95.86</v>
      </c>
      <c r="N38" s="282"/>
      <c r="O38" s="282"/>
      <c r="P38" s="282">
        <v>79693</v>
      </c>
      <c r="Q38" s="282">
        <v>1153430.04</v>
      </c>
      <c r="R38" s="51"/>
      <c r="S38" s="51">
        <v>358475.48</v>
      </c>
      <c r="T38" s="51"/>
      <c r="U38" s="51"/>
      <c r="V38" s="51">
        <v>446820</v>
      </c>
      <c r="W38" s="51"/>
      <c r="X38" s="277">
        <v>538232</v>
      </c>
      <c r="Y38" s="277"/>
      <c r="Z38" s="277">
        <v>6880</v>
      </c>
      <c r="AA38" s="277">
        <v>135207</v>
      </c>
      <c r="AB38" s="277">
        <v>37121.06</v>
      </c>
      <c r="AC38" s="277"/>
      <c r="AD38" s="277"/>
      <c r="AE38" s="277"/>
      <c r="AF38" s="282"/>
      <c r="AG38" s="282"/>
    </row>
    <row r="39" spans="1:33" x14ac:dyDescent="0.2">
      <c r="A39" s="282" t="s">
        <v>1530</v>
      </c>
      <c r="B39" s="275">
        <v>342020.77</v>
      </c>
      <c r="C39" s="275">
        <v>0</v>
      </c>
      <c r="D39" s="275">
        <v>177274.78</v>
      </c>
      <c r="E39" s="275"/>
      <c r="F39" s="282">
        <v>-405535.09</v>
      </c>
      <c r="G39" s="282">
        <v>107074.51</v>
      </c>
      <c r="H39" s="282"/>
      <c r="K39" s="276">
        <v>260325</v>
      </c>
      <c r="M39" s="276">
        <v>0</v>
      </c>
      <c r="N39" s="282"/>
      <c r="O39" s="282">
        <v>-2304521.69</v>
      </c>
      <c r="P39" s="282">
        <v>-291259</v>
      </c>
      <c r="Q39" s="282">
        <v>2737074.7</v>
      </c>
      <c r="R39" s="51"/>
      <c r="S39" s="51">
        <v>405901.74</v>
      </c>
      <c r="T39" s="51"/>
      <c r="U39" s="51">
        <v>7.6</v>
      </c>
      <c r="V39" s="51">
        <v>437800</v>
      </c>
      <c r="W39" s="51"/>
      <c r="X39" s="277">
        <v>485300</v>
      </c>
      <c r="Y39" s="277"/>
      <c r="Z39" s="277">
        <v>6880</v>
      </c>
      <c r="AA39" s="277">
        <v>162462.94</v>
      </c>
      <c r="AB39" s="277">
        <v>56336.86</v>
      </c>
      <c r="AC39" s="277"/>
      <c r="AD39" s="277"/>
      <c r="AE39" s="277"/>
      <c r="AF39" s="282"/>
      <c r="AG39" s="282"/>
    </row>
    <row r="40" spans="1:33" x14ac:dyDescent="0.2">
      <c r="A40" s="282" t="s">
        <v>1531</v>
      </c>
      <c r="B40" s="275">
        <v>557774.67000000004</v>
      </c>
      <c r="C40" s="275">
        <v>0</v>
      </c>
      <c r="D40" s="275">
        <v>132005.74</v>
      </c>
      <c r="E40" s="275"/>
      <c r="F40" s="282">
        <v>159249.98000000001</v>
      </c>
      <c r="G40" s="282">
        <v>131405.35</v>
      </c>
      <c r="H40" s="282"/>
      <c r="K40" s="276">
        <v>6300</v>
      </c>
      <c r="M40" s="276"/>
      <c r="N40" s="282"/>
      <c r="O40" s="282"/>
      <c r="P40" s="282">
        <v>24543</v>
      </c>
      <c r="Q40" s="282">
        <v>1656318.18</v>
      </c>
      <c r="R40" s="51"/>
      <c r="S40" s="51">
        <v>258565.92</v>
      </c>
      <c r="T40" s="51">
        <v>81500</v>
      </c>
      <c r="U40" s="51">
        <v>1017.72</v>
      </c>
      <c r="V40" s="51">
        <v>523780</v>
      </c>
      <c r="W40" s="51"/>
      <c r="X40" s="277">
        <v>571252</v>
      </c>
      <c r="Y40" s="277"/>
      <c r="Z40" s="277">
        <v>7840</v>
      </c>
      <c r="AA40" s="277">
        <v>151277.69</v>
      </c>
      <c r="AB40" s="277">
        <v>55289.51</v>
      </c>
      <c r="AC40" s="277"/>
      <c r="AD40" s="277"/>
      <c r="AE40" s="277"/>
      <c r="AF40" s="282"/>
      <c r="AG40" s="282"/>
    </row>
    <row r="41" spans="1:33" x14ac:dyDescent="0.2">
      <c r="A41" s="282" t="s">
        <v>1532</v>
      </c>
      <c r="B41" s="275">
        <v>99260.88</v>
      </c>
      <c r="C41" s="275">
        <v>0</v>
      </c>
      <c r="D41" s="275">
        <v>87978.52</v>
      </c>
      <c r="E41" s="275"/>
      <c r="F41" s="282">
        <v>101889.27</v>
      </c>
      <c r="G41" s="282">
        <v>-41063.94</v>
      </c>
      <c r="H41" s="282"/>
      <c r="K41" s="276">
        <v>577325</v>
      </c>
      <c r="M41" s="276">
        <v>166.35</v>
      </c>
      <c r="N41" s="282"/>
      <c r="O41" s="282"/>
      <c r="P41" s="282">
        <v>3744.1</v>
      </c>
      <c r="Q41" s="282">
        <v>1118559.83</v>
      </c>
      <c r="R41" s="51"/>
      <c r="S41" s="51">
        <v>321502.19</v>
      </c>
      <c r="T41" s="51">
        <v>25000</v>
      </c>
      <c r="U41" s="51">
        <v>2.12</v>
      </c>
      <c r="V41" s="51">
        <v>483500</v>
      </c>
      <c r="W41" s="51"/>
      <c r="X41" s="277">
        <v>562431</v>
      </c>
      <c r="Y41" s="277"/>
      <c r="Z41" s="277"/>
      <c r="AA41" s="277">
        <v>165219.01999999999</v>
      </c>
      <c r="AB41" s="277">
        <v>55001.07</v>
      </c>
      <c r="AC41" s="277"/>
      <c r="AD41" s="277"/>
      <c r="AE41" s="277"/>
      <c r="AF41" s="282"/>
      <c r="AG41" s="282"/>
    </row>
    <row r="42" spans="1:33" x14ac:dyDescent="0.2">
      <c r="A42" s="282" t="s">
        <v>1533</v>
      </c>
      <c r="B42" s="275">
        <v>172661.74</v>
      </c>
      <c r="C42" s="275">
        <v>0</v>
      </c>
      <c r="D42" s="275">
        <v>822996.19</v>
      </c>
      <c r="E42" s="275"/>
      <c r="F42" s="282">
        <v>-696075.67</v>
      </c>
      <c r="G42" s="282">
        <v>-117330.04</v>
      </c>
      <c r="H42" s="282"/>
      <c r="J42" s="276">
        <v>150000</v>
      </c>
      <c r="K42" s="276">
        <v>41800</v>
      </c>
      <c r="M42" s="276"/>
      <c r="N42" s="282"/>
      <c r="O42" s="282"/>
      <c r="P42" s="282"/>
      <c r="Q42" s="282">
        <v>1381244.13</v>
      </c>
      <c r="R42" s="51"/>
      <c r="S42" s="51">
        <v>383767.21</v>
      </c>
      <c r="T42" s="51">
        <v>110000</v>
      </c>
      <c r="U42" s="51">
        <v>119.72</v>
      </c>
      <c r="V42" s="51">
        <v>601760</v>
      </c>
      <c r="W42" s="51"/>
      <c r="X42" s="277">
        <v>695410</v>
      </c>
      <c r="Y42" s="277"/>
      <c r="Z42" s="277"/>
      <c r="AA42" s="277">
        <v>132526.03</v>
      </c>
      <c r="AB42" s="277">
        <v>68706.850000000006</v>
      </c>
      <c r="AC42" s="277"/>
      <c r="AD42" s="277"/>
      <c r="AE42" s="277"/>
      <c r="AF42" s="282"/>
      <c r="AG42" s="282"/>
    </row>
    <row r="43" spans="1:33" x14ac:dyDescent="0.2">
      <c r="A43" s="282" t="s">
        <v>1534</v>
      </c>
      <c r="B43" s="275">
        <v>224926.17</v>
      </c>
      <c r="C43" s="275">
        <v>0</v>
      </c>
      <c r="D43" s="275">
        <v>886314.56</v>
      </c>
      <c r="E43" s="275"/>
      <c r="F43" s="282">
        <v>240097.14</v>
      </c>
      <c r="G43" s="282">
        <v>-117929.71</v>
      </c>
      <c r="H43" s="282"/>
      <c r="K43" s="276">
        <v>144138</v>
      </c>
      <c r="M43" s="276">
        <v>400</v>
      </c>
      <c r="N43" s="282"/>
      <c r="O43" s="282"/>
      <c r="P43" s="282"/>
      <c r="Q43" s="282">
        <v>1240631.49</v>
      </c>
      <c r="R43" s="51"/>
      <c r="S43" s="51">
        <v>366677.89</v>
      </c>
      <c r="T43" s="51">
        <v>10863.88</v>
      </c>
      <c r="U43" s="51"/>
      <c r="V43" s="51">
        <v>612950</v>
      </c>
      <c r="W43" s="51"/>
      <c r="X43" s="277">
        <v>725670</v>
      </c>
      <c r="Y43" s="277"/>
      <c r="Z43" s="277">
        <v>1280</v>
      </c>
      <c r="AA43" s="277">
        <v>132325.04999999999</v>
      </c>
      <c r="AB43" s="277">
        <v>94390.07</v>
      </c>
      <c r="AC43" s="277"/>
      <c r="AD43" s="277"/>
      <c r="AE43" s="277"/>
      <c r="AF43" s="282"/>
      <c r="AG43" s="282"/>
    </row>
    <row r="44" spans="1:33" x14ac:dyDescent="0.2">
      <c r="A44" s="284" t="s">
        <v>1535</v>
      </c>
      <c r="B44" s="275">
        <v>270691.13</v>
      </c>
      <c r="C44" s="275">
        <v>100000</v>
      </c>
      <c r="D44" s="275">
        <v>507027.77</v>
      </c>
      <c r="E44" s="275"/>
      <c r="F44" s="282">
        <v>27653.49</v>
      </c>
      <c r="G44" s="282">
        <v>107145.95</v>
      </c>
      <c r="H44" s="282"/>
      <c r="J44" s="276">
        <v>100000</v>
      </c>
      <c r="K44" s="276">
        <v>317450</v>
      </c>
      <c r="M44" s="276"/>
      <c r="N44" s="282"/>
      <c r="O44" s="282"/>
      <c r="P44" s="282">
        <v>-740413.1</v>
      </c>
      <c r="Q44" s="282">
        <v>2770050.54</v>
      </c>
      <c r="R44" s="51"/>
      <c r="S44" s="51">
        <v>290880.37</v>
      </c>
      <c r="T44" s="51"/>
      <c r="U44" s="51"/>
      <c r="V44" s="51">
        <v>6880</v>
      </c>
      <c r="W44" s="51"/>
      <c r="X44" s="277">
        <v>82800</v>
      </c>
      <c r="Y44" s="277"/>
      <c r="Z44" s="277"/>
      <c r="AA44" s="277">
        <v>119319.7</v>
      </c>
      <c r="AB44" s="277">
        <v>16055.18</v>
      </c>
      <c r="AC44" s="277"/>
      <c r="AD44" s="277"/>
      <c r="AE44" s="277"/>
      <c r="AF44" s="282"/>
      <c r="AG44" s="282"/>
    </row>
    <row r="45" spans="1:33" x14ac:dyDescent="0.2">
      <c r="A45" s="283" t="s">
        <v>1536</v>
      </c>
      <c r="B45" s="275">
        <v>440370.57</v>
      </c>
      <c r="C45" s="275">
        <v>0</v>
      </c>
      <c r="D45" s="275">
        <v>73324.95</v>
      </c>
      <c r="E45" s="275"/>
      <c r="F45" s="282">
        <v>45097.31</v>
      </c>
      <c r="G45" s="282">
        <v>197939.34</v>
      </c>
      <c r="H45" s="282"/>
      <c r="K45" s="276">
        <v>8540</v>
      </c>
      <c r="M45" s="276">
        <v>648.36</v>
      </c>
      <c r="N45" s="282"/>
      <c r="O45" s="282">
        <v>16660.38</v>
      </c>
      <c r="P45" s="282">
        <v>132878.26999999999</v>
      </c>
      <c r="Q45" s="282">
        <v>2356118.79</v>
      </c>
      <c r="R45" s="51"/>
      <c r="S45" s="51">
        <v>345603.86</v>
      </c>
      <c r="T45" s="51">
        <v>75000</v>
      </c>
      <c r="U45" s="51">
        <v>840.38</v>
      </c>
      <c r="V45" s="51">
        <v>627700</v>
      </c>
      <c r="W45" s="51"/>
      <c r="X45" s="277">
        <v>667140</v>
      </c>
      <c r="Y45" s="277"/>
      <c r="Z45" s="277">
        <v>16910</v>
      </c>
      <c r="AA45" s="277">
        <v>134911.48000000001</v>
      </c>
      <c r="AB45" s="277">
        <v>12928.75</v>
      </c>
      <c r="AC45" s="277"/>
      <c r="AD45" s="277"/>
      <c r="AE45" s="277"/>
      <c r="AF45" s="282"/>
      <c r="AG45" s="282"/>
    </row>
    <row r="46" spans="1:33" x14ac:dyDescent="0.2">
      <c r="A46" s="282" t="s">
        <v>1537</v>
      </c>
      <c r="B46" s="275">
        <v>234899.01</v>
      </c>
      <c r="C46" s="275">
        <v>0</v>
      </c>
      <c r="D46" s="275">
        <v>135003.92000000001</v>
      </c>
      <c r="E46" s="275"/>
      <c r="F46" s="282">
        <v>175739.32</v>
      </c>
      <c r="G46" s="282">
        <v>216845.96</v>
      </c>
      <c r="H46" s="282"/>
      <c r="K46" s="276">
        <v>58400</v>
      </c>
      <c r="L46" s="276">
        <v>2759</v>
      </c>
      <c r="M46" s="276">
        <v>350.05</v>
      </c>
      <c r="N46" s="282"/>
      <c r="O46" s="282">
        <v>-341908.85</v>
      </c>
      <c r="P46" s="282">
        <v>105525.12</v>
      </c>
      <c r="Q46" s="282">
        <v>1990390.15</v>
      </c>
      <c r="R46" s="51"/>
      <c r="S46" s="51">
        <v>305369</v>
      </c>
      <c r="T46" s="51">
        <v>65200</v>
      </c>
      <c r="U46" s="51"/>
      <c r="V46" s="51">
        <v>351840</v>
      </c>
      <c r="W46" s="51"/>
      <c r="X46" s="277">
        <v>399350</v>
      </c>
      <c r="Y46" s="277"/>
      <c r="Z46" s="277">
        <v>8004</v>
      </c>
      <c r="AA46" s="277">
        <v>176661.91</v>
      </c>
      <c r="AB46" s="277">
        <v>57927.61</v>
      </c>
      <c r="AC46" s="277"/>
      <c r="AD46" s="277"/>
      <c r="AE46" s="277"/>
      <c r="AF46" s="282"/>
      <c r="AG46" s="282"/>
    </row>
    <row r="47" spans="1:33" x14ac:dyDescent="0.2">
      <c r="A47" s="284" t="s">
        <v>1538</v>
      </c>
      <c r="B47" s="275">
        <v>281827.05</v>
      </c>
      <c r="C47" s="275">
        <v>0</v>
      </c>
      <c r="D47" s="275">
        <v>32331.25</v>
      </c>
      <c r="E47" s="275"/>
      <c r="F47" s="282">
        <v>275449.49</v>
      </c>
      <c r="G47" s="282">
        <v>5922.2</v>
      </c>
      <c r="H47" s="282"/>
      <c r="J47" s="276">
        <v>100000</v>
      </c>
      <c r="K47" s="276">
        <v>49170</v>
      </c>
      <c r="M47" s="276">
        <v>113.26</v>
      </c>
      <c r="N47" s="282"/>
      <c r="O47" s="282"/>
      <c r="P47" s="282"/>
      <c r="Q47" s="282">
        <v>498635.02</v>
      </c>
      <c r="R47" s="51"/>
      <c r="S47" s="51">
        <v>308899.38</v>
      </c>
      <c r="T47" s="51">
        <v>46250</v>
      </c>
      <c r="U47" s="51"/>
      <c r="V47" s="51">
        <v>359680</v>
      </c>
      <c r="W47" s="51"/>
      <c r="X47" s="277">
        <v>400510</v>
      </c>
      <c r="Y47" s="277"/>
      <c r="Z47" s="277"/>
      <c r="AA47" s="277">
        <v>104470.57</v>
      </c>
      <c r="AB47" s="277">
        <v>18254.22</v>
      </c>
      <c r="AC47" s="277"/>
      <c r="AD47" s="277"/>
      <c r="AE47" s="277"/>
      <c r="AF47" s="282"/>
      <c r="AG47" s="282"/>
    </row>
    <row r="48" spans="1:33" x14ac:dyDescent="0.2">
      <c r="A48" s="282" t="s">
        <v>1539</v>
      </c>
      <c r="B48" s="275">
        <v>162260.34</v>
      </c>
      <c r="C48" s="275">
        <v>0</v>
      </c>
      <c r="D48" s="275">
        <v>227052.51</v>
      </c>
      <c r="E48" s="275"/>
      <c r="F48" s="282">
        <v>3</v>
      </c>
      <c r="G48" s="282">
        <v>32792.660000000003</v>
      </c>
      <c r="H48" s="282"/>
      <c r="K48" s="276">
        <v>44412</v>
      </c>
      <c r="M48" s="276"/>
      <c r="N48" s="282"/>
      <c r="O48" s="282">
        <v>-11452.2</v>
      </c>
      <c r="P48" s="282"/>
      <c r="Q48" s="282">
        <v>452082.82</v>
      </c>
      <c r="R48" s="51"/>
      <c r="S48" s="51">
        <v>354471.35</v>
      </c>
      <c r="T48" s="51"/>
      <c r="U48" s="51"/>
      <c r="V48" s="51">
        <v>310650</v>
      </c>
      <c r="W48" s="51"/>
      <c r="X48" s="277">
        <v>382890</v>
      </c>
      <c r="Y48" s="277"/>
      <c r="Z48" s="277"/>
      <c r="AA48" s="277">
        <v>153409.78</v>
      </c>
      <c r="AB48" s="277">
        <v>10626.24</v>
      </c>
      <c r="AC48" s="277"/>
      <c r="AD48" s="277"/>
      <c r="AE48" s="277"/>
      <c r="AF48" s="282"/>
      <c r="AG48" s="282"/>
    </row>
    <row r="49" spans="1:33" x14ac:dyDescent="0.2">
      <c r="A49" s="282" t="s">
        <v>1540</v>
      </c>
      <c r="B49" s="275">
        <v>444214.05</v>
      </c>
      <c r="C49" s="275">
        <v>0</v>
      </c>
      <c r="D49" s="275">
        <v>37148.550000000003</v>
      </c>
      <c r="E49" s="275"/>
      <c r="F49" s="282">
        <v>2617887.2599999998</v>
      </c>
      <c r="G49" s="282">
        <v>149973.45000000001</v>
      </c>
      <c r="H49" s="282"/>
      <c r="K49" s="276">
        <v>26630</v>
      </c>
      <c r="M49" s="276"/>
      <c r="N49" s="282"/>
      <c r="O49" s="282"/>
      <c r="P49" s="282">
        <v>97200</v>
      </c>
      <c r="Q49" s="282">
        <v>5378772.1500000004</v>
      </c>
      <c r="R49" s="51"/>
      <c r="S49" s="51">
        <v>360592</v>
      </c>
      <c r="T49" s="51"/>
      <c r="U49" s="51"/>
      <c r="V49" s="51">
        <v>464940</v>
      </c>
      <c r="W49" s="51">
        <v>97200</v>
      </c>
      <c r="X49" s="277">
        <v>607940</v>
      </c>
      <c r="Y49" s="277"/>
      <c r="Z49" s="277">
        <v>6960</v>
      </c>
      <c r="AA49" s="277">
        <v>179170.94</v>
      </c>
      <c r="AB49" s="277">
        <v>89023.03</v>
      </c>
      <c r="AC49" s="277"/>
      <c r="AD49" s="277"/>
      <c r="AE49" s="277"/>
      <c r="AF49" s="282"/>
      <c r="AG49" s="282"/>
    </row>
    <row r="50" spans="1:33" x14ac:dyDescent="0.2">
      <c r="A50" s="282" t="s">
        <v>1541</v>
      </c>
      <c r="B50" s="275">
        <v>273692.59000000003</v>
      </c>
      <c r="C50" s="275">
        <v>0</v>
      </c>
      <c r="D50" s="275">
        <v>706530.9</v>
      </c>
      <c r="E50" s="275"/>
      <c r="F50" s="282">
        <v>-153789.04999999999</v>
      </c>
      <c r="G50" s="282">
        <v>-231558.14</v>
      </c>
      <c r="H50" s="282"/>
      <c r="K50" s="276">
        <v>106690</v>
      </c>
      <c r="M50" s="276"/>
      <c r="N50" s="282">
        <v>4586</v>
      </c>
      <c r="O50" s="282"/>
      <c r="P50" s="282"/>
      <c r="Q50" s="282">
        <v>1780248.13</v>
      </c>
      <c r="R50" s="51"/>
      <c r="S50" s="51">
        <v>365270.96</v>
      </c>
      <c r="T50" s="51"/>
      <c r="U50" s="51">
        <v>0.28000000000000003</v>
      </c>
      <c r="V50" s="51">
        <v>542560</v>
      </c>
      <c r="W50" s="51"/>
      <c r="X50" s="277">
        <v>634410</v>
      </c>
      <c r="Y50" s="277"/>
      <c r="Z50" s="277"/>
      <c r="AA50" s="277">
        <v>143196.71</v>
      </c>
      <c r="AB50" s="277">
        <v>71461.240000000005</v>
      </c>
      <c r="AC50" s="277"/>
      <c r="AD50" s="277"/>
      <c r="AE50" s="277"/>
      <c r="AF50" s="282"/>
      <c r="AG50" s="282"/>
    </row>
    <row r="51" spans="1:33" x14ac:dyDescent="0.2">
      <c r="A51" s="282" t="s">
        <v>1542</v>
      </c>
      <c r="B51" s="275">
        <v>746375.8</v>
      </c>
      <c r="C51" s="275">
        <v>72882.720000000001</v>
      </c>
      <c r="D51" s="275">
        <v>82754.44</v>
      </c>
      <c r="E51" s="275"/>
      <c r="F51" s="282">
        <v>846856.72</v>
      </c>
      <c r="G51" s="282">
        <v>276602.14</v>
      </c>
      <c r="H51" s="282"/>
      <c r="L51" s="276">
        <v>57130</v>
      </c>
      <c r="M51" s="276">
        <v>380</v>
      </c>
      <c r="N51" s="282"/>
      <c r="O51" s="282"/>
      <c r="P51" s="282">
        <v>197487.27</v>
      </c>
      <c r="Q51" s="282">
        <v>2690789.95</v>
      </c>
      <c r="R51" s="51"/>
      <c r="S51" s="51">
        <v>346032.85</v>
      </c>
      <c r="T51" s="51">
        <v>135000</v>
      </c>
      <c r="U51" s="51"/>
      <c r="V51" s="51">
        <v>482400</v>
      </c>
      <c r="W51" s="51">
        <v>206160</v>
      </c>
      <c r="X51" s="277">
        <v>639253</v>
      </c>
      <c r="Y51" s="277"/>
      <c r="Z51" s="277"/>
      <c r="AA51" s="277">
        <v>422527.84</v>
      </c>
      <c r="AB51" s="277">
        <v>310</v>
      </c>
      <c r="AC51" s="277"/>
      <c r="AD51" s="277"/>
      <c r="AE51" s="277"/>
      <c r="AF51" s="282"/>
      <c r="AG51" s="282"/>
    </row>
    <row r="52" spans="1:33" x14ac:dyDescent="0.2">
      <c r="A52" s="282" t="s">
        <v>1543</v>
      </c>
      <c r="B52" s="275">
        <v>592502.81000000006</v>
      </c>
      <c r="C52" s="275">
        <v>0</v>
      </c>
      <c r="D52" s="275">
        <v>33150.49</v>
      </c>
      <c r="E52" s="275"/>
      <c r="F52" s="282">
        <v>474168.2</v>
      </c>
      <c r="G52" s="282">
        <v>-31447.86</v>
      </c>
      <c r="H52" s="282"/>
      <c r="M52" s="276">
        <v>1981</v>
      </c>
      <c r="N52" s="282"/>
      <c r="O52" s="282"/>
      <c r="P52" s="282">
        <v>36376.46</v>
      </c>
      <c r="Q52" s="282">
        <v>2057308.95</v>
      </c>
      <c r="R52" s="51"/>
      <c r="S52" s="51">
        <v>287262.26</v>
      </c>
      <c r="T52" s="51">
        <v>120000</v>
      </c>
      <c r="U52" s="51">
        <v>0.5</v>
      </c>
      <c r="V52" s="51"/>
      <c r="W52" s="51"/>
      <c r="X52" s="277">
        <v>39140</v>
      </c>
      <c r="Y52" s="277"/>
      <c r="Z52" s="277">
        <v>7360</v>
      </c>
      <c r="AA52" s="277">
        <v>130019.91</v>
      </c>
      <c r="AB52" s="277">
        <v>41055.97</v>
      </c>
      <c r="AC52" s="277"/>
      <c r="AD52" s="277"/>
      <c r="AE52" s="277"/>
      <c r="AF52" s="282"/>
      <c r="AG52" s="282"/>
    </row>
    <row r="53" spans="1:33" x14ac:dyDescent="0.2">
      <c r="A53" s="282" t="s">
        <v>1544</v>
      </c>
      <c r="B53" s="275">
        <v>47487.33</v>
      </c>
      <c r="C53" s="275">
        <v>0</v>
      </c>
      <c r="D53" s="275">
        <v>78481.06</v>
      </c>
      <c r="E53" s="275"/>
      <c r="F53" s="282">
        <v>120434.29</v>
      </c>
      <c r="G53" s="282">
        <v>175586.33</v>
      </c>
      <c r="H53" s="282"/>
      <c r="M53" s="276">
        <v>14.39</v>
      </c>
      <c r="N53" s="282"/>
      <c r="O53" s="282"/>
      <c r="P53" s="282"/>
      <c r="Q53" s="282">
        <v>1988049.06</v>
      </c>
      <c r="R53" s="51"/>
      <c r="S53" s="51">
        <v>188592.9</v>
      </c>
      <c r="T53" s="51"/>
      <c r="U53" s="51"/>
      <c r="V53" s="51">
        <v>278910</v>
      </c>
      <c r="W53" s="51">
        <v>48691.85</v>
      </c>
      <c r="X53" s="277">
        <v>367530</v>
      </c>
      <c r="Y53" s="277"/>
      <c r="Z53" s="277"/>
      <c r="AA53" s="277">
        <v>287487.81</v>
      </c>
      <c r="AB53" s="277">
        <v>15238.65</v>
      </c>
      <c r="AC53" s="277"/>
      <c r="AD53" s="277"/>
      <c r="AE53" s="277"/>
      <c r="AF53" s="282"/>
      <c r="AG53" s="282"/>
    </row>
    <row r="54" spans="1:33" x14ac:dyDescent="0.2">
      <c r="A54" s="282" t="s">
        <v>1545</v>
      </c>
      <c r="B54" s="275">
        <v>39842.67</v>
      </c>
      <c r="C54" s="275">
        <v>0</v>
      </c>
      <c r="D54" s="275">
        <v>127080.66</v>
      </c>
      <c r="E54" s="275"/>
      <c r="F54" s="282">
        <v>6187.29</v>
      </c>
      <c r="G54" s="282">
        <v>158144.25</v>
      </c>
      <c r="H54" s="282"/>
      <c r="K54" s="276">
        <v>170045</v>
      </c>
      <c r="M54" s="276">
        <v>830</v>
      </c>
      <c r="N54" s="282"/>
      <c r="O54" s="282">
        <v>249356.91</v>
      </c>
      <c r="P54" s="282">
        <v>-509277.18</v>
      </c>
      <c r="Q54" s="282">
        <v>1911374.52</v>
      </c>
      <c r="R54" s="51"/>
      <c r="S54" s="51">
        <v>256984.47</v>
      </c>
      <c r="T54" s="51"/>
      <c r="U54" s="51"/>
      <c r="V54" s="51">
        <v>417690</v>
      </c>
      <c r="W54" s="51"/>
      <c r="X54" s="277">
        <v>510950</v>
      </c>
      <c r="Y54" s="277"/>
      <c r="Z54" s="277"/>
      <c r="AA54" s="277">
        <v>103863.88</v>
      </c>
      <c r="AB54" s="277">
        <v>25466.36</v>
      </c>
      <c r="AC54" s="277"/>
      <c r="AD54" s="277"/>
      <c r="AE54" s="277"/>
      <c r="AF54" s="282"/>
      <c r="AG54" s="282"/>
    </row>
    <row r="55" spans="1:33" x14ac:dyDescent="0.2">
      <c r="A55" s="282" t="s">
        <v>1546</v>
      </c>
      <c r="B55" s="275">
        <v>281114.07</v>
      </c>
      <c r="C55" s="275">
        <v>12933</v>
      </c>
      <c r="D55" s="275">
        <v>43734.93</v>
      </c>
      <c r="E55" s="275"/>
      <c r="F55" s="282">
        <v>109460.92</v>
      </c>
      <c r="G55" s="282">
        <v>137132.98000000001</v>
      </c>
      <c r="H55" s="282"/>
      <c r="K55" s="276">
        <v>33380</v>
      </c>
      <c r="M55" s="276">
        <v>339.9</v>
      </c>
      <c r="N55" s="282"/>
      <c r="O55" s="282"/>
      <c r="P55" s="282"/>
      <c r="Q55" s="282">
        <v>1946410.43</v>
      </c>
      <c r="R55" s="51">
        <v>1.94</v>
      </c>
      <c r="S55" s="51">
        <v>295770.57</v>
      </c>
      <c r="T55" s="51"/>
      <c r="U55" s="51"/>
      <c r="V55" s="51">
        <v>570055.5</v>
      </c>
      <c r="W55" s="51">
        <v>77000</v>
      </c>
      <c r="X55" s="277">
        <v>681580.5</v>
      </c>
      <c r="Y55" s="277"/>
      <c r="Z55" s="277"/>
      <c r="AA55" s="277">
        <v>178331.87</v>
      </c>
      <c r="AB55" s="277">
        <v>28118.3</v>
      </c>
      <c r="AC55" s="277"/>
      <c r="AD55" s="277"/>
      <c r="AE55" s="277"/>
      <c r="AF55" s="282"/>
      <c r="AG55" s="282"/>
    </row>
    <row r="56" spans="1:33" x14ac:dyDescent="0.2">
      <c r="A56" s="282" t="s">
        <v>1547</v>
      </c>
      <c r="B56" s="275">
        <v>276654.77</v>
      </c>
      <c r="C56" s="275">
        <v>19695</v>
      </c>
      <c r="D56" s="275">
        <v>17551.23</v>
      </c>
      <c r="E56" s="275"/>
      <c r="F56" s="282">
        <v>494128.6</v>
      </c>
      <c r="G56" s="282">
        <v>143780.26999999999</v>
      </c>
      <c r="H56" s="282"/>
      <c r="K56" s="276">
        <v>20639.88</v>
      </c>
      <c r="M56" s="276"/>
      <c r="N56" s="282"/>
      <c r="O56" s="282"/>
      <c r="P56" s="282"/>
      <c r="Q56" s="282">
        <v>1372237.86</v>
      </c>
      <c r="R56" s="51"/>
      <c r="S56" s="51">
        <v>252287.59</v>
      </c>
      <c r="T56" s="51"/>
      <c r="U56" s="51"/>
      <c r="V56" s="51">
        <v>285286.40000000002</v>
      </c>
      <c r="W56" s="51">
        <v>45900</v>
      </c>
      <c r="X56" s="277">
        <v>329986.40000000002</v>
      </c>
      <c r="Y56" s="277"/>
      <c r="Z56" s="277"/>
      <c r="AA56" s="277">
        <v>128165.56</v>
      </c>
      <c r="AB56" s="277">
        <v>89550.57</v>
      </c>
      <c r="AC56" s="277"/>
      <c r="AD56" s="277"/>
      <c r="AE56" s="277"/>
      <c r="AF56" s="282"/>
      <c r="AG56" s="282"/>
    </row>
    <row r="57" spans="1:33" x14ac:dyDescent="0.2">
      <c r="A57" s="282" t="s">
        <v>1548</v>
      </c>
      <c r="B57" s="275">
        <v>259369.04</v>
      </c>
      <c r="C57" s="275">
        <v>0</v>
      </c>
      <c r="D57" s="275">
        <v>64115.64</v>
      </c>
      <c r="E57" s="275"/>
      <c r="F57" s="282">
        <v>22407.75</v>
      </c>
      <c r="G57" s="282">
        <v>36904.83</v>
      </c>
      <c r="H57" s="282"/>
      <c r="J57" s="276">
        <v>3000</v>
      </c>
      <c r="K57" s="276">
        <v>25680</v>
      </c>
      <c r="M57" s="276">
        <v>227.84</v>
      </c>
      <c r="N57" s="282"/>
      <c r="O57" s="282"/>
      <c r="P57" s="282">
        <v>1284.69</v>
      </c>
      <c r="Q57" s="282">
        <v>1028783.07</v>
      </c>
      <c r="R57" s="51">
        <v>5.4</v>
      </c>
      <c r="S57" s="51">
        <v>274784.27</v>
      </c>
      <c r="T57" s="51"/>
      <c r="U57" s="51"/>
      <c r="V57" s="51">
        <v>234332.7</v>
      </c>
      <c r="W57" s="51">
        <v>42500</v>
      </c>
      <c r="X57" s="277">
        <v>311702.7</v>
      </c>
      <c r="Y57" s="277"/>
      <c r="Z57" s="277"/>
      <c r="AA57" s="277">
        <v>253522.38</v>
      </c>
      <c r="AB57" s="277">
        <v>20583</v>
      </c>
      <c r="AC57" s="277"/>
      <c r="AD57" s="277"/>
      <c r="AE57" s="277"/>
      <c r="AF57" s="282"/>
      <c r="AG57" s="282"/>
    </row>
    <row r="58" spans="1:33" x14ac:dyDescent="0.2">
      <c r="A58" s="282" t="s">
        <v>1549</v>
      </c>
      <c r="B58" s="275">
        <v>598146.68000000005</v>
      </c>
      <c r="C58" s="275">
        <v>19914.14</v>
      </c>
      <c r="D58" s="275">
        <v>32947.550000000003</v>
      </c>
      <c r="E58" s="275"/>
      <c r="F58" s="282">
        <v>73984.100000000006</v>
      </c>
      <c r="G58" s="282">
        <v>64719.99</v>
      </c>
      <c r="H58" s="282"/>
      <c r="J58" s="276">
        <v>2000</v>
      </c>
      <c r="K58" s="276">
        <v>33491.61</v>
      </c>
      <c r="M58" s="276">
        <v>18.690000000000001</v>
      </c>
      <c r="N58" s="282"/>
      <c r="O58" s="282"/>
      <c r="P58" s="282"/>
      <c r="Q58" s="282">
        <v>566631.65</v>
      </c>
      <c r="R58" s="51"/>
      <c r="S58" s="51">
        <v>370211.72</v>
      </c>
      <c r="T58" s="51"/>
      <c r="U58" s="51">
        <v>12.43</v>
      </c>
      <c r="V58" s="51">
        <v>461317.5</v>
      </c>
      <c r="W58" s="51">
        <v>57000</v>
      </c>
      <c r="X58" s="277">
        <v>552842.5</v>
      </c>
      <c r="Y58" s="277"/>
      <c r="Z58" s="277"/>
      <c r="AA58" s="277">
        <v>212944.6</v>
      </c>
      <c r="AB58" s="277">
        <v>15008.97</v>
      </c>
      <c r="AC58" s="277"/>
      <c r="AD58" s="277"/>
      <c r="AE58" s="277"/>
      <c r="AF58" s="282"/>
      <c r="AG58" s="282"/>
    </row>
    <row r="59" spans="1:33" x14ac:dyDescent="0.2">
      <c r="A59" s="282" t="s">
        <v>1550</v>
      </c>
      <c r="B59" s="275">
        <v>143531.35999999999</v>
      </c>
      <c r="C59" s="275">
        <v>11331.76</v>
      </c>
      <c r="D59" s="275">
        <v>9257.0499999999993</v>
      </c>
      <c r="E59" s="275"/>
      <c r="F59" s="282">
        <v>239370.46</v>
      </c>
      <c r="G59" s="282">
        <v>41820.79</v>
      </c>
      <c r="H59" s="282"/>
      <c r="K59" s="276">
        <v>29375</v>
      </c>
      <c r="M59" s="276"/>
      <c r="N59" s="282"/>
      <c r="O59" s="282"/>
      <c r="P59" s="282">
        <v>-32897.97</v>
      </c>
      <c r="Q59" s="282">
        <v>1787234.17</v>
      </c>
      <c r="R59" s="51"/>
      <c r="S59" s="51">
        <v>238403.55</v>
      </c>
      <c r="T59" s="51"/>
      <c r="U59" s="51">
        <v>2.3199999999999998</v>
      </c>
      <c r="V59" s="51">
        <v>255045</v>
      </c>
      <c r="W59" s="51">
        <v>58500</v>
      </c>
      <c r="X59" s="277">
        <v>353045</v>
      </c>
      <c r="Y59" s="277"/>
      <c r="Z59" s="277"/>
      <c r="AA59" s="277">
        <v>144654.97</v>
      </c>
      <c r="AB59" s="277">
        <v>54953</v>
      </c>
      <c r="AC59" s="277"/>
      <c r="AD59" s="277"/>
      <c r="AE59" s="277"/>
      <c r="AF59" s="282"/>
      <c r="AG59" s="282"/>
    </row>
    <row r="60" spans="1:33" x14ac:dyDescent="0.2">
      <c r="A60" s="282" t="s">
        <v>1551</v>
      </c>
      <c r="B60" s="275">
        <v>212508.78</v>
      </c>
      <c r="C60" s="275">
        <v>5381.4</v>
      </c>
      <c r="D60" s="275">
        <v>53429.93</v>
      </c>
      <c r="E60" s="275"/>
      <c r="F60" s="282">
        <v>2150114.14</v>
      </c>
      <c r="G60" s="282">
        <v>55629</v>
      </c>
      <c r="H60" s="282"/>
      <c r="K60" s="276">
        <v>33085.300000000003</v>
      </c>
      <c r="M60" s="276">
        <v>7</v>
      </c>
      <c r="N60" s="282"/>
      <c r="O60" s="282"/>
      <c r="P60" s="282"/>
      <c r="Q60" s="282">
        <v>3909726.18</v>
      </c>
      <c r="R60" s="51"/>
      <c r="S60" s="51">
        <v>351326.87</v>
      </c>
      <c r="T60" s="51"/>
      <c r="U60" s="51">
        <v>0.1</v>
      </c>
      <c r="V60" s="51">
        <v>524438</v>
      </c>
      <c r="W60" s="51">
        <v>78701.63</v>
      </c>
      <c r="X60" s="277">
        <v>621538</v>
      </c>
      <c r="Y60" s="277"/>
      <c r="Z60" s="277"/>
      <c r="AA60" s="277">
        <v>201179.99</v>
      </c>
      <c r="AB60" s="277">
        <v>75438.240000000005</v>
      </c>
      <c r="AC60" s="277"/>
      <c r="AD60" s="277"/>
      <c r="AE60" s="277"/>
      <c r="AF60" s="282"/>
      <c r="AG60" s="282"/>
    </row>
    <row r="61" spans="1:33" x14ac:dyDescent="0.2">
      <c r="A61" s="282" t="s">
        <v>1552</v>
      </c>
      <c r="B61" s="275">
        <v>335114.28000000003</v>
      </c>
      <c r="C61" s="275">
        <v>12803.71</v>
      </c>
      <c r="D61" s="275">
        <v>32105.32</v>
      </c>
      <c r="E61" s="275"/>
      <c r="F61" s="282">
        <v>150804.79999999999</v>
      </c>
      <c r="G61" s="282">
        <v>828594.24</v>
      </c>
      <c r="H61" s="282"/>
      <c r="J61" s="276">
        <v>2000</v>
      </c>
      <c r="K61" s="276">
        <v>35075</v>
      </c>
      <c r="M61" s="276">
        <v>18.690000000000001</v>
      </c>
      <c r="N61" s="282"/>
      <c r="O61" s="282"/>
      <c r="P61" s="282"/>
      <c r="Q61" s="282">
        <v>2469567.41</v>
      </c>
      <c r="R61" s="51">
        <v>3.86</v>
      </c>
      <c r="S61" s="51">
        <v>466337.5</v>
      </c>
      <c r="T61" s="51"/>
      <c r="U61" s="51">
        <v>463.42</v>
      </c>
      <c r="V61" s="51">
        <v>790267</v>
      </c>
      <c r="W61" s="51">
        <v>70100</v>
      </c>
      <c r="X61" s="277">
        <v>903477</v>
      </c>
      <c r="Y61" s="277"/>
      <c r="Z61" s="277"/>
      <c r="AA61" s="277">
        <v>234700.22</v>
      </c>
      <c r="AB61" s="277">
        <v>81101.03</v>
      </c>
      <c r="AC61" s="277"/>
      <c r="AD61" s="277"/>
      <c r="AE61" s="277">
        <v>20701.63</v>
      </c>
      <c r="AF61" s="282"/>
      <c r="AG61" s="282"/>
    </row>
    <row r="62" spans="1:33" x14ac:dyDescent="0.2">
      <c r="A62" s="282" t="s">
        <v>1637</v>
      </c>
      <c r="B62" s="275">
        <v>254163.52</v>
      </c>
      <c r="C62" s="275">
        <v>2030.85</v>
      </c>
      <c r="D62" s="275">
        <v>82330.990000000005</v>
      </c>
      <c r="E62" s="275"/>
      <c r="F62" s="282">
        <v>359614.52</v>
      </c>
      <c r="G62" s="282">
        <v>169786.41</v>
      </c>
      <c r="H62" s="282"/>
      <c r="J62" s="276">
        <v>3000</v>
      </c>
      <c r="K62" s="276">
        <v>22775</v>
      </c>
      <c r="M62" s="276">
        <v>28.04</v>
      </c>
      <c r="N62" s="282"/>
      <c r="O62" s="282"/>
      <c r="P62" s="282"/>
      <c r="Q62" s="282">
        <v>2114448.44</v>
      </c>
      <c r="R62" s="51"/>
      <c r="S62" s="51">
        <v>243887.87</v>
      </c>
      <c r="T62" s="51"/>
      <c r="U62" s="51">
        <v>597.14</v>
      </c>
      <c r="V62" s="51">
        <v>373707</v>
      </c>
      <c r="W62" s="51">
        <v>56000</v>
      </c>
      <c r="X62" s="277">
        <v>429707</v>
      </c>
      <c r="Y62" s="277"/>
      <c r="Z62" s="277"/>
      <c r="AA62" s="277">
        <v>178384</v>
      </c>
      <c r="AB62" s="277">
        <v>65416.72</v>
      </c>
      <c r="AC62" s="277"/>
      <c r="AD62" s="277"/>
      <c r="AE62" s="277"/>
      <c r="AF62" s="282"/>
      <c r="AG62" s="282"/>
    </row>
    <row r="63" spans="1:33" x14ac:dyDescent="0.2">
      <c r="A63" s="282" t="s">
        <v>1640</v>
      </c>
      <c r="B63" s="275">
        <v>172273.16</v>
      </c>
      <c r="C63" s="275">
        <v>0</v>
      </c>
      <c r="D63" s="275">
        <v>25841.99</v>
      </c>
      <c r="E63" s="275"/>
      <c r="F63" s="282">
        <v>1759244.14</v>
      </c>
      <c r="G63" s="282">
        <v>24818.54</v>
      </c>
      <c r="H63" s="282"/>
      <c r="K63" s="276">
        <v>30375</v>
      </c>
      <c r="M63" s="276"/>
      <c r="N63" s="282"/>
      <c r="O63" s="282"/>
      <c r="P63" s="282"/>
      <c r="Q63" s="282">
        <v>2791483.6</v>
      </c>
      <c r="R63" s="51"/>
      <c r="S63" s="51">
        <v>248607.73</v>
      </c>
      <c r="T63" s="51"/>
      <c r="U63" s="51">
        <v>6.09</v>
      </c>
      <c r="V63" s="51">
        <v>500091.03</v>
      </c>
      <c r="W63" s="51">
        <v>57000</v>
      </c>
      <c r="X63" s="277">
        <v>596591.03</v>
      </c>
      <c r="Y63" s="277"/>
      <c r="Z63" s="277"/>
      <c r="AA63" s="277">
        <v>153058.04999999999</v>
      </c>
      <c r="AB63" s="277">
        <v>61120.6</v>
      </c>
      <c r="AC63" s="277"/>
      <c r="AD63" s="277"/>
      <c r="AE63" s="277"/>
      <c r="AF63" s="282"/>
      <c r="AG63" s="282"/>
    </row>
    <row r="64" spans="1:33" x14ac:dyDescent="0.2">
      <c r="A64" s="282" t="s">
        <v>1553</v>
      </c>
      <c r="B64" s="275">
        <v>529746.38</v>
      </c>
      <c r="C64" s="275">
        <v>0</v>
      </c>
      <c r="D64" s="275">
        <v>230383.77</v>
      </c>
      <c r="E64" s="275"/>
      <c r="F64" s="282">
        <v>332805.40000000002</v>
      </c>
      <c r="G64" s="282">
        <v>40478.910000000003</v>
      </c>
      <c r="H64" s="282"/>
      <c r="K64" s="276">
        <v>5850</v>
      </c>
      <c r="L64" s="276">
        <v>88750</v>
      </c>
      <c r="M64" s="276">
        <v>99.3</v>
      </c>
      <c r="N64" s="282"/>
      <c r="O64" s="282"/>
      <c r="P64" s="282">
        <v>138717.6</v>
      </c>
      <c r="Q64" s="282">
        <v>1683662.57</v>
      </c>
      <c r="R64" s="51"/>
      <c r="S64" s="51">
        <v>238262.65</v>
      </c>
      <c r="T64" s="51">
        <v>60850</v>
      </c>
      <c r="U64" s="51"/>
      <c r="V64" s="51">
        <v>860239.3</v>
      </c>
      <c r="W64" s="51"/>
      <c r="X64" s="277">
        <v>927308.3</v>
      </c>
      <c r="Y64" s="277"/>
      <c r="Z64" s="277"/>
      <c r="AA64" s="277">
        <v>190109.16</v>
      </c>
      <c r="AB64" s="277">
        <v>28501.49</v>
      </c>
      <c r="AC64" s="277"/>
      <c r="AD64" s="277"/>
      <c r="AE64" s="277"/>
      <c r="AF64" s="282"/>
      <c r="AG64" s="282"/>
    </row>
    <row r="65" spans="1:33" x14ac:dyDescent="0.2">
      <c r="A65" s="282" t="s">
        <v>1554</v>
      </c>
      <c r="B65" s="275">
        <v>429106.14</v>
      </c>
      <c r="C65" s="275">
        <v>0</v>
      </c>
      <c r="D65" s="275">
        <v>63746.99</v>
      </c>
      <c r="E65" s="275"/>
      <c r="F65" s="282">
        <v>-20587.91</v>
      </c>
      <c r="G65" s="282">
        <v>249310.99</v>
      </c>
      <c r="H65" s="282"/>
      <c r="K65" s="276">
        <v>5850</v>
      </c>
      <c r="L65" s="276">
        <v>71300</v>
      </c>
      <c r="M65" s="276">
        <v>163.74</v>
      </c>
      <c r="N65" s="282"/>
      <c r="O65" s="282"/>
      <c r="P65" s="282"/>
      <c r="Q65" s="282">
        <v>1188971.67</v>
      </c>
      <c r="R65" s="51"/>
      <c r="S65" s="51">
        <v>292509.73</v>
      </c>
      <c r="T65" s="51"/>
      <c r="U65" s="51">
        <v>3.89</v>
      </c>
      <c r="V65" s="51">
        <v>254980</v>
      </c>
      <c r="W65" s="51"/>
      <c r="X65" s="277">
        <v>387580</v>
      </c>
      <c r="Y65" s="277"/>
      <c r="Z65" s="277"/>
      <c r="AA65" s="277">
        <v>177840.33</v>
      </c>
      <c r="AB65" s="277">
        <v>96696.49</v>
      </c>
      <c r="AC65" s="277"/>
      <c r="AD65" s="277"/>
      <c r="AE65" s="277"/>
      <c r="AF65" s="282"/>
      <c r="AG65" s="282"/>
    </row>
    <row r="66" spans="1:33" x14ac:dyDescent="0.2">
      <c r="A66" s="282" t="s">
        <v>1555</v>
      </c>
      <c r="B66" s="275">
        <v>516837.49</v>
      </c>
      <c r="C66" s="275">
        <v>0</v>
      </c>
      <c r="D66" s="275">
        <v>46697.86</v>
      </c>
      <c r="E66" s="275"/>
      <c r="F66" s="282">
        <v>613547.43999999994</v>
      </c>
      <c r="G66" s="282">
        <v>273101.94</v>
      </c>
      <c r="H66" s="282"/>
      <c r="K66" s="276">
        <v>7001.05</v>
      </c>
      <c r="M66" s="276"/>
      <c r="N66" s="282"/>
      <c r="O66" s="282"/>
      <c r="P66" s="282">
        <v>130414.07</v>
      </c>
      <c r="Q66" s="282">
        <v>2121250.9300000002</v>
      </c>
      <c r="R66" s="51">
        <v>7.09</v>
      </c>
      <c r="S66" s="51">
        <v>191683.32</v>
      </c>
      <c r="T66" s="51"/>
      <c r="U66" s="51"/>
      <c r="V66" s="51">
        <v>418790</v>
      </c>
      <c r="W66" s="51">
        <v>17500</v>
      </c>
      <c r="X66" s="277">
        <v>587690</v>
      </c>
      <c r="Y66" s="277"/>
      <c r="Z66" s="277"/>
      <c r="AA66" s="277">
        <v>161047.01</v>
      </c>
      <c r="AB66" s="277">
        <v>107820.88</v>
      </c>
      <c r="AC66" s="277"/>
      <c r="AD66" s="277"/>
      <c r="AE66" s="277"/>
      <c r="AF66" s="282"/>
      <c r="AG66" s="282"/>
    </row>
    <row r="67" spans="1:33" x14ac:dyDescent="0.2">
      <c r="A67" s="282" t="s">
        <v>1556</v>
      </c>
      <c r="B67" s="275">
        <v>121230.94</v>
      </c>
      <c r="C67" s="275">
        <v>0</v>
      </c>
      <c r="D67" s="275">
        <v>201637.36</v>
      </c>
      <c r="E67" s="275"/>
      <c r="F67" s="282">
        <v>26900.3</v>
      </c>
      <c r="G67" s="282">
        <v>-70226.13</v>
      </c>
      <c r="H67" s="282"/>
      <c r="K67" s="276">
        <v>22620</v>
      </c>
      <c r="M67" s="276"/>
      <c r="N67" s="282"/>
      <c r="O67" s="282"/>
      <c r="P67" s="282">
        <v>238837.49</v>
      </c>
      <c r="Q67" s="282">
        <v>1374864.38</v>
      </c>
      <c r="R67" s="51"/>
      <c r="S67" s="51">
        <v>212029.29</v>
      </c>
      <c r="T67" s="51"/>
      <c r="U67" s="51">
        <v>545.73</v>
      </c>
      <c r="V67" s="51">
        <v>581071.4</v>
      </c>
      <c r="W67" s="51">
        <v>2500</v>
      </c>
      <c r="X67" s="277">
        <v>808071.4</v>
      </c>
      <c r="Y67" s="277">
        <v>9270</v>
      </c>
      <c r="Z67" s="277"/>
      <c r="AA67" s="277">
        <v>193216.8</v>
      </c>
      <c r="AB67" s="277">
        <v>48019.47</v>
      </c>
      <c r="AC67" s="277"/>
      <c r="AD67" s="277"/>
      <c r="AE67" s="277"/>
      <c r="AF67" s="282"/>
      <c r="AG67" s="282"/>
    </row>
    <row r="68" spans="1:33" x14ac:dyDescent="0.2">
      <c r="A68" s="282" t="s">
        <v>1557</v>
      </c>
      <c r="B68" s="275">
        <v>736765.12</v>
      </c>
      <c r="C68" s="275">
        <v>0</v>
      </c>
      <c r="D68" s="275">
        <v>43250.42</v>
      </c>
      <c r="E68" s="275"/>
      <c r="F68" s="282">
        <v>43817.47</v>
      </c>
      <c r="G68" s="282">
        <v>1261801.78</v>
      </c>
      <c r="H68" s="282"/>
      <c r="K68" s="276">
        <v>13635.51</v>
      </c>
      <c r="L68" s="276">
        <v>413775</v>
      </c>
      <c r="M68" s="276"/>
      <c r="N68" s="282"/>
      <c r="O68" s="282"/>
      <c r="P68" s="282">
        <v>48481.65</v>
      </c>
      <c r="Q68" s="282">
        <v>2680574.06</v>
      </c>
      <c r="R68" s="51"/>
      <c r="S68" s="51">
        <v>361222.99</v>
      </c>
      <c r="T68" s="51"/>
      <c r="U68" s="51"/>
      <c r="V68" s="51">
        <v>790317.8</v>
      </c>
      <c r="W68" s="51">
        <v>22500</v>
      </c>
      <c r="X68" s="277">
        <v>950367.8</v>
      </c>
      <c r="Y68" s="277"/>
      <c r="Z68" s="277"/>
      <c r="AA68" s="277">
        <v>231508.91</v>
      </c>
      <c r="AB68" s="277">
        <v>166369.07</v>
      </c>
      <c r="AC68" s="277"/>
      <c r="AD68" s="277"/>
      <c r="AE68" s="277"/>
      <c r="AF68" s="282"/>
      <c r="AG68" s="282"/>
    </row>
    <row r="69" spans="1:33" x14ac:dyDescent="0.2">
      <c r="A69" s="282" t="s">
        <v>1558</v>
      </c>
      <c r="B69" s="275">
        <v>699057.91</v>
      </c>
      <c r="C69" s="275">
        <v>5000</v>
      </c>
      <c r="D69" s="275">
        <v>156443.03</v>
      </c>
      <c r="E69" s="275"/>
      <c r="F69" s="282">
        <v>-89123.09</v>
      </c>
      <c r="G69" s="282">
        <v>138521.21</v>
      </c>
      <c r="H69" s="282"/>
      <c r="K69" s="276">
        <v>15350</v>
      </c>
      <c r="L69" s="276">
        <v>4020</v>
      </c>
      <c r="M69" s="276">
        <v>2476.48</v>
      </c>
      <c r="N69" s="282">
        <v>5000</v>
      </c>
      <c r="O69" s="282"/>
      <c r="P69" s="282">
        <v>-106703.8</v>
      </c>
      <c r="Q69" s="282">
        <v>2191965</v>
      </c>
      <c r="R69" s="51"/>
      <c r="S69" s="51">
        <v>267216.34000000003</v>
      </c>
      <c r="T69" s="51">
        <v>191900</v>
      </c>
      <c r="U69" s="51"/>
      <c r="V69" s="51">
        <v>425800</v>
      </c>
      <c r="W69" s="51"/>
      <c r="X69" s="277">
        <v>590240</v>
      </c>
      <c r="Y69" s="277"/>
      <c r="Z69" s="277"/>
      <c r="AA69" s="277">
        <v>200148.76</v>
      </c>
      <c r="AB69" s="277">
        <v>73488.34</v>
      </c>
      <c r="AC69" s="277"/>
      <c r="AD69" s="277"/>
      <c r="AE69" s="277"/>
      <c r="AF69" s="282"/>
      <c r="AG69" s="282"/>
    </row>
    <row r="70" spans="1:33" x14ac:dyDescent="0.2">
      <c r="A70" s="282" t="s">
        <v>1559</v>
      </c>
      <c r="B70" s="275">
        <v>807443.02</v>
      </c>
      <c r="C70" s="275">
        <v>0</v>
      </c>
      <c r="D70" s="275">
        <v>46228.639999999999</v>
      </c>
      <c r="E70" s="275"/>
      <c r="F70" s="282">
        <v>32969.24</v>
      </c>
      <c r="G70" s="282">
        <v>210641.6</v>
      </c>
      <c r="H70" s="282"/>
      <c r="K70" s="276">
        <v>10381.799999999999</v>
      </c>
      <c r="M70" s="276">
        <v>0</v>
      </c>
      <c r="N70" s="282"/>
      <c r="O70" s="282"/>
      <c r="P70" s="282">
        <v>50047.21</v>
      </c>
      <c r="Q70" s="282">
        <v>1302561.3500000001</v>
      </c>
      <c r="R70" s="51"/>
      <c r="S70" s="51">
        <v>621506.4</v>
      </c>
      <c r="T70" s="51"/>
      <c r="U70" s="51">
        <v>1145.01</v>
      </c>
      <c r="V70" s="51">
        <v>508860</v>
      </c>
      <c r="W70" s="51"/>
      <c r="X70" s="277">
        <v>662660</v>
      </c>
      <c r="Y70" s="277"/>
      <c r="Z70" s="277"/>
      <c r="AA70" s="277">
        <v>170805.13</v>
      </c>
      <c r="AB70" s="277">
        <v>68206.67</v>
      </c>
      <c r="AC70" s="277"/>
      <c r="AD70" s="277"/>
      <c r="AE70" s="277"/>
      <c r="AF70" s="282"/>
      <c r="AG70" s="282"/>
    </row>
    <row r="71" spans="1:33" x14ac:dyDescent="0.2">
      <c r="A71" s="282" t="s">
        <v>1560</v>
      </c>
      <c r="B71" s="275">
        <v>415593.67</v>
      </c>
      <c r="C71" s="275">
        <v>0</v>
      </c>
      <c r="D71" s="275">
        <v>55563.8</v>
      </c>
      <c r="E71" s="275"/>
      <c r="F71" s="282">
        <v>410627.19</v>
      </c>
      <c r="G71" s="282">
        <v>90156.13</v>
      </c>
      <c r="H71" s="282"/>
      <c r="K71" s="276">
        <v>5971</v>
      </c>
      <c r="L71" s="276">
        <v>27450</v>
      </c>
      <c r="M71" s="276"/>
      <c r="N71" s="282"/>
      <c r="O71" s="282"/>
      <c r="P71" s="282">
        <v>188468.55</v>
      </c>
      <c r="Q71" s="282">
        <v>1726865.73</v>
      </c>
      <c r="R71" s="51"/>
      <c r="S71" s="51">
        <v>359516.99</v>
      </c>
      <c r="T71" s="51">
        <v>28000</v>
      </c>
      <c r="U71" s="51"/>
      <c r="V71" s="51">
        <v>546800.5</v>
      </c>
      <c r="W71" s="51">
        <v>75500</v>
      </c>
      <c r="X71" s="277">
        <v>784200.5</v>
      </c>
      <c r="Y71" s="277"/>
      <c r="Z71" s="277">
        <v>4000</v>
      </c>
      <c r="AA71" s="277">
        <v>327636.3</v>
      </c>
      <c r="AB71" s="277">
        <v>57670.16</v>
      </c>
      <c r="AC71" s="277"/>
      <c r="AD71" s="277"/>
      <c r="AE71" s="277"/>
      <c r="AF71" s="282"/>
      <c r="AG71" s="282"/>
    </row>
    <row r="72" spans="1:33" x14ac:dyDescent="0.2">
      <c r="A72" s="282" t="s">
        <v>1561</v>
      </c>
      <c r="B72" s="275">
        <v>392161.31</v>
      </c>
      <c r="C72" s="275">
        <v>0</v>
      </c>
      <c r="D72" s="275">
        <v>96343.25</v>
      </c>
      <c r="E72" s="275"/>
      <c r="F72" s="282">
        <v>318966.88</v>
      </c>
      <c r="G72" s="282">
        <v>147276.98000000001</v>
      </c>
      <c r="H72" s="282"/>
      <c r="K72" s="276">
        <v>6150</v>
      </c>
      <c r="L72" s="276">
        <v>46000</v>
      </c>
      <c r="M72" s="276"/>
      <c r="N72" s="282"/>
      <c r="O72" s="282"/>
      <c r="P72" s="282">
        <v>175224.06</v>
      </c>
      <c r="Q72" s="282">
        <v>1340923.19</v>
      </c>
      <c r="R72" s="51"/>
      <c r="S72" s="51">
        <v>211623.13</v>
      </c>
      <c r="T72" s="51">
        <v>9000</v>
      </c>
      <c r="U72" s="51"/>
      <c r="V72" s="51">
        <v>573219.80000000005</v>
      </c>
      <c r="W72" s="51">
        <v>63600</v>
      </c>
      <c r="X72" s="277">
        <v>857069.8</v>
      </c>
      <c r="Y72" s="277"/>
      <c r="Z72" s="277"/>
      <c r="AA72" s="277">
        <v>162424.99</v>
      </c>
      <c r="AB72" s="277">
        <v>55343.51</v>
      </c>
      <c r="AC72" s="277"/>
      <c r="AD72" s="277"/>
      <c r="AE72" s="277"/>
      <c r="AF72" s="282"/>
      <c r="AG72" s="282"/>
    </row>
    <row r="73" spans="1:33" x14ac:dyDescent="0.2">
      <c r="A73" s="282" t="s">
        <v>1562</v>
      </c>
      <c r="B73" s="275">
        <v>469388.32</v>
      </c>
      <c r="C73" s="275">
        <v>0</v>
      </c>
      <c r="D73" s="275">
        <v>65287.88</v>
      </c>
      <c r="E73" s="275"/>
      <c r="F73" s="282">
        <v>782599.34</v>
      </c>
      <c r="G73" s="282">
        <v>154165.66</v>
      </c>
      <c r="H73" s="282"/>
      <c r="K73" s="276">
        <v>8089.4</v>
      </c>
      <c r="M73" s="276"/>
      <c r="N73" s="282"/>
      <c r="O73" s="282"/>
      <c r="P73" s="282">
        <v>149934.78</v>
      </c>
      <c r="Q73" s="282">
        <v>1529202.14</v>
      </c>
      <c r="R73" s="51"/>
      <c r="S73" s="51">
        <v>249865.75</v>
      </c>
      <c r="T73" s="51">
        <v>50000</v>
      </c>
      <c r="U73" s="51">
        <v>28.93</v>
      </c>
      <c r="V73" s="51">
        <v>368769.9</v>
      </c>
      <c r="W73" s="51"/>
      <c r="X73" s="277">
        <v>500569.9</v>
      </c>
      <c r="Y73" s="277"/>
      <c r="Z73" s="277"/>
      <c r="AA73" s="277">
        <v>195504.56</v>
      </c>
      <c r="AB73" s="277">
        <v>105413.48</v>
      </c>
      <c r="AC73" s="277"/>
      <c r="AD73" s="277"/>
      <c r="AE73" s="277"/>
      <c r="AF73" s="282"/>
      <c r="AG73" s="282"/>
    </row>
    <row r="74" spans="1:33" x14ac:dyDescent="0.2">
      <c r="A74" s="282" t="s">
        <v>1563</v>
      </c>
      <c r="B74" s="275">
        <v>621704.52</v>
      </c>
      <c r="C74" s="275">
        <v>0</v>
      </c>
      <c r="D74" s="275">
        <v>40735.339999999997</v>
      </c>
      <c r="E74" s="275"/>
      <c r="F74" s="282">
        <v>2078097.3</v>
      </c>
      <c r="G74" s="282">
        <v>264560.15999999997</v>
      </c>
      <c r="H74" s="282"/>
      <c r="K74" s="276">
        <v>6059</v>
      </c>
      <c r="L74" s="276">
        <v>63400</v>
      </c>
      <c r="M74" s="276"/>
      <c r="N74" s="282"/>
      <c r="O74" s="282"/>
      <c r="P74" s="282">
        <v>1141692.69</v>
      </c>
      <c r="Q74" s="282">
        <v>464694.52</v>
      </c>
      <c r="R74" s="51"/>
      <c r="S74" s="51">
        <v>316204.46000000002</v>
      </c>
      <c r="T74" s="51"/>
      <c r="U74" s="51">
        <v>1.33</v>
      </c>
      <c r="V74" s="51">
        <v>462086.8</v>
      </c>
      <c r="W74" s="51">
        <v>37600</v>
      </c>
      <c r="X74" s="277">
        <v>623936.80000000005</v>
      </c>
      <c r="Y74" s="277"/>
      <c r="Z74" s="277"/>
      <c r="AA74" s="277">
        <v>155147.79</v>
      </c>
      <c r="AB74" s="277">
        <v>93932.59</v>
      </c>
      <c r="AC74" s="277"/>
      <c r="AD74" s="277"/>
      <c r="AE74" s="277"/>
      <c r="AF74" s="282"/>
      <c r="AG74" s="282"/>
    </row>
    <row r="75" spans="1:33" x14ac:dyDescent="0.2">
      <c r="A75" s="282" t="s">
        <v>1564</v>
      </c>
      <c r="B75" s="275">
        <v>322252.15000000002</v>
      </c>
      <c r="C75" s="275">
        <v>0</v>
      </c>
      <c r="D75" s="275">
        <v>86323.09</v>
      </c>
      <c r="E75" s="275"/>
      <c r="F75" s="282">
        <v>1235526.07</v>
      </c>
      <c r="G75" s="282">
        <v>122409.88</v>
      </c>
      <c r="H75" s="282"/>
      <c r="K75" s="276">
        <v>10850</v>
      </c>
      <c r="L75" s="276">
        <v>60000</v>
      </c>
      <c r="M75" s="276"/>
      <c r="N75" s="282"/>
      <c r="O75" s="282"/>
      <c r="P75" s="282">
        <v>178220.64</v>
      </c>
      <c r="Q75" s="282">
        <v>961521.58</v>
      </c>
      <c r="R75" s="51"/>
      <c r="S75" s="51">
        <v>197765.91</v>
      </c>
      <c r="T75" s="51">
        <v>35000</v>
      </c>
      <c r="U75" s="51">
        <v>877.08</v>
      </c>
      <c r="V75" s="51">
        <v>481102.5</v>
      </c>
      <c r="W75" s="51">
        <v>17500</v>
      </c>
      <c r="X75" s="277">
        <v>742152.5</v>
      </c>
      <c r="Y75" s="277"/>
      <c r="Z75" s="277"/>
      <c r="AA75" s="277">
        <v>105720.35</v>
      </c>
      <c r="AB75" s="277">
        <v>98787.29</v>
      </c>
      <c r="AC75" s="277"/>
      <c r="AD75" s="277"/>
      <c r="AE75" s="277"/>
      <c r="AF75" s="282"/>
      <c r="AG75" s="282"/>
    </row>
    <row r="76" spans="1:33" x14ac:dyDescent="0.2">
      <c r="A76" s="282" t="s">
        <v>1565</v>
      </c>
      <c r="B76" s="275">
        <v>562980.03</v>
      </c>
      <c r="C76" s="275">
        <v>0</v>
      </c>
      <c r="D76" s="275">
        <v>120986.93</v>
      </c>
      <c r="E76" s="275"/>
      <c r="F76" s="282">
        <v>1549897.2</v>
      </c>
      <c r="G76" s="282">
        <v>269314.34999999998</v>
      </c>
      <c r="H76" s="282"/>
      <c r="K76" s="276">
        <v>5850</v>
      </c>
      <c r="L76" s="276">
        <v>84000</v>
      </c>
      <c r="M76" s="276"/>
      <c r="N76" s="282"/>
      <c r="O76" s="282"/>
      <c r="P76" s="282">
        <v>248925.1</v>
      </c>
      <c r="Q76" s="282">
        <v>2317512.06</v>
      </c>
      <c r="R76" s="51"/>
      <c r="S76" s="51">
        <v>224342.34</v>
      </c>
      <c r="T76" s="51">
        <v>46850</v>
      </c>
      <c r="U76" s="51">
        <v>8.3699999999999992</v>
      </c>
      <c r="V76" s="51">
        <v>381681.4</v>
      </c>
      <c r="W76" s="51">
        <v>7500</v>
      </c>
      <c r="X76" s="277">
        <v>570131.4</v>
      </c>
      <c r="Y76" s="277"/>
      <c r="Z76" s="277"/>
      <c r="AA76" s="277">
        <v>159492.6</v>
      </c>
      <c r="AB76" s="277">
        <v>63909.120000000003</v>
      </c>
      <c r="AC76" s="277"/>
      <c r="AD76" s="277"/>
      <c r="AE76" s="277"/>
      <c r="AF76" s="282"/>
      <c r="AG76" s="282"/>
    </row>
    <row r="77" spans="1:33" x14ac:dyDescent="0.2">
      <c r="A77" s="287" t="s">
        <v>1566</v>
      </c>
      <c r="B77" s="275">
        <v>353743.92</v>
      </c>
      <c r="C77" s="275">
        <v>0</v>
      </c>
      <c r="D77" s="275">
        <v>76337.63</v>
      </c>
      <c r="E77" s="275"/>
      <c r="F77" s="282">
        <v>543899.55000000005</v>
      </c>
      <c r="G77" s="282">
        <v>210701.89</v>
      </c>
      <c r="H77" s="282"/>
      <c r="K77" s="276">
        <v>8360.0400000000009</v>
      </c>
      <c r="L77" s="276">
        <v>310860</v>
      </c>
      <c r="M77" s="276">
        <v>166233.67000000001</v>
      </c>
      <c r="N77" s="282"/>
      <c r="O77" s="282"/>
      <c r="P77" s="282">
        <v>156139.47</v>
      </c>
      <c r="Q77" s="282">
        <v>2233839.69</v>
      </c>
      <c r="R77" s="51"/>
      <c r="S77" s="51">
        <v>291592.86</v>
      </c>
      <c r="T77" s="51"/>
      <c r="U77" s="51">
        <v>2.2599999999999998</v>
      </c>
      <c r="V77" s="51">
        <v>423000</v>
      </c>
      <c r="W77" s="51">
        <v>77000</v>
      </c>
      <c r="X77" s="277">
        <v>635250</v>
      </c>
      <c r="Y77" s="277"/>
      <c r="Z77" s="277"/>
      <c r="AA77" s="277">
        <v>240220.42</v>
      </c>
      <c r="AB77" s="277">
        <v>71079.259999999995</v>
      </c>
      <c r="AC77" s="277"/>
      <c r="AD77" s="277"/>
      <c r="AE77" s="277"/>
      <c r="AF77" s="282"/>
      <c r="AG77" s="282"/>
    </row>
    <row r="78" spans="1:33" x14ac:dyDescent="0.2">
      <c r="A78" s="282" t="s">
        <v>1638</v>
      </c>
      <c r="B78" s="275">
        <v>539744.31999999995</v>
      </c>
      <c r="C78" s="275">
        <v>0</v>
      </c>
      <c r="D78" s="275">
        <v>110902.75</v>
      </c>
      <c r="E78" s="275"/>
      <c r="F78" s="282">
        <v>320302.88</v>
      </c>
      <c r="G78" s="282">
        <v>509578.03</v>
      </c>
      <c r="H78" s="282"/>
      <c r="M78" s="276">
        <v>1532.73</v>
      </c>
      <c r="N78" s="282"/>
      <c r="O78" s="282"/>
      <c r="P78" s="282">
        <v>61978.239999999998</v>
      </c>
      <c r="Q78" s="282">
        <v>2560558.21</v>
      </c>
      <c r="R78" s="51"/>
      <c r="S78" s="51">
        <v>238735.02</v>
      </c>
      <c r="T78" s="51">
        <v>22000</v>
      </c>
      <c r="U78" s="51"/>
      <c r="V78" s="51">
        <v>273060</v>
      </c>
      <c r="W78" s="51"/>
      <c r="X78" s="277">
        <v>409994</v>
      </c>
      <c r="Y78" s="277"/>
      <c r="Z78" s="277"/>
      <c r="AA78" s="277">
        <v>172052.35</v>
      </c>
      <c r="AB78" s="277">
        <v>54503.56</v>
      </c>
      <c r="AC78" s="277"/>
      <c r="AD78" s="277"/>
      <c r="AE78" s="277"/>
      <c r="AF78" s="282"/>
      <c r="AG78" s="282"/>
    </row>
    <row r="79" spans="1:33" x14ac:dyDescent="0.2">
      <c r="A79" s="287" t="s">
        <v>1567</v>
      </c>
      <c r="B79" s="275">
        <v>113903.79</v>
      </c>
      <c r="C79" s="275">
        <v>0</v>
      </c>
      <c r="D79" s="275">
        <v>47937.53</v>
      </c>
      <c r="E79" s="275"/>
      <c r="F79" s="282">
        <v>394665.16</v>
      </c>
      <c r="G79" s="282">
        <v>560540.97</v>
      </c>
      <c r="H79" s="282"/>
      <c r="M79" s="276"/>
      <c r="N79" s="282"/>
      <c r="O79" s="282"/>
      <c r="P79" s="282">
        <v>-53232.18</v>
      </c>
      <c r="Q79" s="282">
        <v>1212676.51</v>
      </c>
      <c r="R79" s="51"/>
      <c r="S79" s="51">
        <v>364248.56</v>
      </c>
      <c r="T79" s="51"/>
      <c r="U79" s="51">
        <v>429.54</v>
      </c>
      <c r="V79" s="51">
        <v>677960</v>
      </c>
      <c r="W79" s="51"/>
      <c r="X79" s="277">
        <v>791400</v>
      </c>
      <c r="Y79" s="277"/>
      <c r="Z79" s="277"/>
      <c r="AA79" s="277">
        <v>210228.31</v>
      </c>
      <c r="AB79" s="277">
        <v>76242.67</v>
      </c>
      <c r="AC79" s="277"/>
      <c r="AD79" s="277"/>
      <c r="AE79" s="277"/>
      <c r="AF79" s="282"/>
      <c r="AG79" s="282"/>
    </row>
    <row r="80" spans="1:33" x14ac:dyDescent="0.2">
      <c r="A80" s="287" t="s">
        <v>1568</v>
      </c>
      <c r="B80" s="275">
        <v>112862.53</v>
      </c>
      <c r="C80" s="275">
        <v>448.5</v>
      </c>
      <c r="D80" s="275">
        <v>82173.09</v>
      </c>
      <c r="E80" s="275"/>
      <c r="F80" s="282">
        <v>215497.84</v>
      </c>
      <c r="G80" s="282">
        <v>57053.39</v>
      </c>
      <c r="H80" s="282"/>
      <c r="K80" s="276">
        <v>11495</v>
      </c>
      <c r="L80" s="276">
        <v>84300</v>
      </c>
      <c r="M80" s="276"/>
      <c r="N80" s="282"/>
      <c r="O80" s="282"/>
      <c r="P80" s="282">
        <v>-993564.31</v>
      </c>
      <c r="Q80" s="282">
        <v>1431387.54</v>
      </c>
      <c r="R80" s="51"/>
      <c r="S80" s="51">
        <v>302691.06</v>
      </c>
      <c r="T80" s="51"/>
      <c r="U80" s="51">
        <v>108.57</v>
      </c>
      <c r="V80" s="51">
        <v>591600</v>
      </c>
      <c r="W80" s="51"/>
      <c r="X80" s="277">
        <v>727780</v>
      </c>
      <c r="Y80" s="277"/>
      <c r="Z80" s="277"/>
      <c r="AA80" s="277">
        <v>172808.51</v>
      </c>
      <c r="AB80" s="277">
        <v>52987</v>
      </c>
      <c r="AC80" s="277"/>
      <c r="AD80" s="277"/>
      <c r="AE80" s="277"/>
      <c r="AF80" s="282"/>
      <c r="AG80" s="282"/>
    </row>
    <row r="81" spans="1:33" x14ac:dyDescent="0.2">
      <c r="A81" s="282" t="s">
        <v>1569</v>
      </c>
      <c r="B81" s="275">
        <v>614461.48</v>
      </c>
      <c r="C81" s="275">
        <v>0</v>
      </c>
      <c r="D81" s="275">
        <v>22812.41</v>
      </c>
      <c r="E81" s="275"/>
      <c r="F81" s="282">
        <v>453874.01</v>
      </c>
      <c r="G81" s="282">
        <v>726759.16</v>
      </c>
      <c r="H81" s="282"/>
      <c r="K81" s="276">
        <v>131420.04</v>
      </c>
      <c r="L81" s="276">
        <v>69750</v>
      </c>
      <c r="M81" s="276">
        <v>2408.96</v>
      </c>
      <c r="N81" s="282"/>
      <c r="O81" s="282"/>
      <c r="P81" s="282">
        <v>-221269.08</v>
      </c>
      <c r="Q81" s="282">
        <v>2015625.01</v>
      </c>
      <c r="R81" s="51"/>
      <c r="S81" s="51">
        <v>283600.12</v>
      </c>
      <c r="T81" s="51"/>
      <c r="U81" s="51"/>
      <c r="V81" s="51">
        <v>743950</v>
      </c>
      <c r="W81" s="51">
        <v>87900</v>
      </c>
      <c r="X81" s="277">
        <v>1074710</v>
      </c>
      <c r="Y81" s="277"/>
      <c r="Z81" s="277"/>
      <c r="AA81" s="277">
        <v>151058.54999999999</v>
      </c>
      <c r="AB81" s="277">
        <v>62628.44</v>
      </c>
      <c r="AC81" s="277"/>
      <c r="AD81" s="277"/>
      <c r="AE81" s="277"/>
      <c r="AF81" s="282"/>
      <c r="AG81" s="282"/>
    </row>
    <row r="82" spans="1:33" x14ac:dyDescent="0.2">
      <c r="A82" s="282" t="s">
        <v>1570</v>
      </c>
      <c r="B82" s="275">
        <v>226898.34</v>
      </c>
      <c r="C82" s="275">
        <v>0</v>
      </c>
      <c r="D82" s="275">
        <v>52168.66</v>
      </c>
      <c r="E82" s="275"/>
      <c r="F82" s="282">
        <v>428007.45</v>
      </c>
      <c r="G82" s="282">
        <v>306724.49</v>
      </c>
      <c r="H82" s="282"/>
      <c r="K82" s="276">
        <v>10800</v>
      </c>
      <c r="L82" s="276">
        <v>197468</v>
      </c>
      <c r="M82" s="276">
        <v>45.1</v>
      </c>
      <c r="N82" s="282"/>
      <c r="O82" s="282"/>
      <c r="P82" s="282">
        <v>-176284.94</v>
      </c>
      <c r="Q82" s="282">
        <v>1171298.0900000001</v>
      </c>
      <c r="R82" s="51"/>
      <c r="S82" s="51">
        <v>237324.33</v>
      </c>
      <c r="T82" s="51">
        <v>100</v>
      </c>
      <c r="U82" s="51">
        <v>292.63</v>
      </c>
      <c r="V82" s="51">
        <v>668900</v>
      </c>
      <c r="W82" s="51">
        <v>53200</v>
      </c>
      <c r="X82" s="277">
        <v>809130</v>
      </c>
      <c r="Y82" s="277"/>
      <c r="Z82" s="277"/>
      <c r="AA82" s="277">
        <v>287869.15000000002</v>
      </c>
      <c r="AB82" s="277">
        <v>46314.12</v>
      </c>
      <c r="AC82" s="277"/>
      <c r="AD82" s="277"/>
      <c r="AE82" s="277"/>
      <c r="AF82" s="282"/>
      <c r="AG82" s="282"/>
    </row>
    <row r="83" spans="1:33" x14ac:dyDescent="0.2">
      <c r="A83" s="282" t="s">
        <v>1571</v>
      </c>
      <c r="B83" s="275">
        <v>1081193.69</v>
      </c>
      <c r="C83" s="275">
        <v>0</v>
      </c>
      <c r="D83" s="275">
        <v>30478.1</v>
      </c>
      <c r="E83" s="275"/>
      <c r="F83" s="282">
        <v>631160.54</v>
      </c>
      <c r="G83" s="282">
        <v>232351.43</v>
      </c>
      <c r="H83" s="282"/>
      <c r="L83" s="276">
        <v>185030</v>
      </c>
      <c r="M83" s="276">
        <v>0</v>
      </c>
      <c r="N83" s="282"/>
      <c r="O83" s="282"/>
      <c r="P83" s="282">
        <v>-843295.36</v>
      </c>
      <c r="Q83" s="282">
        <v>1745362.84</v>
      </c>
      <c r="R83" s="51"/>
      <c r="S83" s="51">
        <v>1193965.97</v>
      </c>
      <c r="T83" s="51">
        <v>387060</v>
      </c>
      <c r="U83" s="51">
        <v>120.7</v>
      </c>
      <c r="V83" s="51">
        <v>845250</v>
      </c>
      <c r="W83" s="51"/>
      <c r="X83" s="277">
        <v>950356</v>
      </c>
      <c r="Y83" s="277"/>
      <c r="Z83" s="277">
        <v>7840</v>
      </c>
      <c r="AA83" s="277">
        <v>495357.6</v>
      </c>
      <c r="AB83" s="277">
        <v>82448.789999999994</v>
      </c>
      <c r="AC83" s="277"/>
      <c r="AD83" s="277"/>
      <c r="AE83" s="277"/>
      <c r="AF83" s="282"/>
      <c r="AG83" s="282"/>
    </row>
    <row r="84" spans="1:33" x14ac:dyDescent="0.2">
      <c r="A84" s="287" t="s">
        <v>1572</v>
      </c>
      <c r="B84" s="275">
        <v>383598.83</v>
      </c>
      <c r="C84" s="275">
        <v>77133.69</v>
      </c>
      <c r="D84" s="275">
        <v>22933.5</v>
      </c>
      <c r="E84" s="275"/>
      <c r="F84" s="282">
        <v>890724.74</v>
      </c>
      <c r="G84" s="282">
        <v>335618.52</v>
      </c>
      <c r="H84" s="282"/>
      <c r="K84" s="276">
        <v>12993.69</v>
      </c>
      <c r="M84" s="276"/>
      <c r="N84" s="282"/>
      <c r="O84" s="282"/>
      <c r="P84" s="282">
        <v>-350751.22</v>
      </c>
      <c r="Q84" s="282">
        <v>1929262.58</v>
      </c>
      <c r="R84" s="51">
        <v>4.43</v>
      </c>
      <c r="S84" s="51">
        <v>428219.99</v>
      </c>
      <c r="T84" s="51">
        <v>50500</v>
      </c>
      <c r="U84" s="51"/>
      <c r="V84" s="51">
        <v>649300</v>
      </c>
      <c r="W84" s="51">
        <v>9673.5</v>
      </c>
      <c r="X84" s="277">
        <v>789300</v>
      </c>
      <c r="Y84" s="277"/>
      <c r="Z84" s="277">
        <v>4600</v>
      </c>
      <c r="AA84" s="277">
        <v>154565.03</v>
      </c>
      <c r="AB84" s="277">
        <v>65571.66</v>
      </c>
      <c r="AC84" s="277"/>
      <c r="AD84" s="277"/>
      <c r="AE84" s="277">
        <v>580</v>
      </c>
      <c r="AF84" s="282"/>
      <c r="AG84" s="282"/>
    </row>
    <row r="85" spans="1:33" x14ac:dyDescent="0.2">
      <c r="A85" s="282" t="s">
        <v>1573</v>
      </c>
      <c r="B85" s="275">
        <v>378762.73</v>
      </c>
      <c r="C85" s="275">
        <v>0</v>
      </c>
      <c r="D85" s="275">
        <v>14725.02</v>
      </c>
      <c r="E85" s="275"/>
      <c r="F85" s="282">
        <v>328363.88</v>
      </c>
      <c r="G85" s="282">
        <v>193690.58</v>
      </c>
      <c r="H85" s="282"/>
      <c r="M85" s="276"/>
      <c r="N85" s="282"/>
      <c r="O85" s="282"/>
      <c r="P85" s="282">
        <v>-908579.25</v>
      </c>
      <c r="Q85" s="282">
        <v>1851699.47</v>
      </c>
      <c r="R85" s="51"/>
      <c r="S85" s="51">
        <v>350637.96</v>
      </c>
      <c r="T85" s="51"/>
      <c r="U85" s="51">
        <v>1142.53</v>
      </c>
      <c r="V85" s="51">
        <v>702450</v>
      </c>
      <c r="W85" s="51"/>
      <c r="X85" s="277">
        <v>848917</v>
      </c>
      <c r="Y85" s="277"/>
      <c r="Z85" s="277"/>
      <c r="AA85" s="277">
        <v>146752.4</v>
      </c>
      <c r="AB85" s="277">
        <v>80624.100000000006</v>
      </c>
      <c r="AC85" s="277"/>
      <c r="AD85" s="277"/>
      <c r="AE85" s="277"/>
      <c r="AF85" s="282"/>
      <c r="AG85" s="282"/>
    </row>
    <row r="86" spans="1:33" s="103" customFormat="1" x14ac:dyDescent="0.2">
      <c r="A86" s="282" t="s">
        <v>1574</v>
      </c>
      <c r="B86" s="275">
        <v>192164.15</v>
      </c>
      <c r="C86" s="275">
        <v>0</v>
      </c>
      <c r="D86" s="275">
        <v>20756.97</v>
      </c>
      <c r="E86" s="275">
        <v>13288</v>
      </c>
      <c r="F86" s="282">
        <v>585230.62</v>
      </c>
      <c r="G86" s="282">
        <v>153972.14000000001</v>
      </c>
      <c r="H86" s="282"/>
      <c r="I86" s="282"/>
      <c r="J86" s="276"/>
      <c r="K86" s="276"/>
      <c r="L86" s="276"/>
      <c r="M86" s="276">
        <v>13288</v>
      </c>
      <c r="N86" s="282"/>
      <c r="O86" s="282"/>
      <c r="P86" s="282">
        <v>-199216.71</v>
      </c>
      <c r="Q86" s="282">
        <v>1211766.1200000001</v>
      </c>
      <c r="R86" s="51"/>
      <c r="S86" s="51">
        <v>282812.53999999998</v>
      </c>
      <c r="T86" s="51"/>
      <c r="U86" s="51"/>
      <c r="V86" s="51">
        <v>618400</v>
      </c>
      <c r="W86" s="51"/>
      <c r="X86" s="277">
        <v>784020</v>
      </c>
      <c r="Y86" s="277">
        <v>4000</v>
      </c>
      <c r="Z86" s="277"/>
      <c r="AA86" s="277">
        <v>138836.37</v>
      </c>
      <c r="AB86" s="277">
        <v>20319.7</v>
      </c>
      <c r="AC86" s="277"/>
      <c r="AD86" s="277"/>
      <c r="AE86" s="277"/>
      <c r="AF86" s="282"/>
      <c r="AG86" s="282"/>
    </row>
    <row r="87" spans="1:33" x14ac:dyDescent="0.2">
      <c r="A87" s="282" t="s">
        <v>1575</v>
      </c>
      <c r="B87" s="275">
        <v>159648.70000000001</v>
      </c>
      <c r="C87" s="275">
        <v>0</v>
      </c>
      <c r="D87" s="275">
        <v>61449.2</v>
      </c>
      <c r="E87" s="275"/>
      <c r="F87" s="282">
        <v>18648.21</v>
      </c>
      <c r="G87" s="282">
        <v>577195.86</v>
      </c>
      <c r="H87" s="282"/>
      <c r="K87" s="276">
        <v>1500</v>
      </c>
      <c r="L87" s="276">
        <v>98730</v>
      </c>
      <c r="M87" s="276">
        <v>2965.03</v>
      </c>
      <c r="N87" s="282"/>
      <c r="O87" s="282">
        <v>67378.53</v>
      </c>
      <c r="P87" s="282"/>
      <c r="Q87" s="282">
        <v>907622.82</v>
      </c>
      <c r="R87" s="51"/>
      <c r="S87" s="51">
        <v>207361.3</v>
      </c>
      <c r="T87" s="51"/>
      <c r="U87" s="51"/>
      <c r="V87" s="51">
        <v>641280</v>
      </c>
      <c r="W87" s="51"/>
      <c r="X87" s="277">
        <v>744675</v>
      </c>
      <c r="Y87" s="277"/>
      <c r="Z87" s="277">
        <v>520</v>
      </c>
      <c r="AA87" s="277">
        <v>320164.40999999997</v>
      </c>
      <c r="AB87" s="277">
        <v>42706.3</v>
      </c>
      <c r="AC87" s="277"/>
      <c r="AD87" s="277"/>
      <c r="AE87" s="277"/>
      <c r="AF87" s="282"/>
      <c r="AG87" s="282"/>
    </row>
    <row r="88" spans="1:33" x14ac:dyDescent="0.2">
      <c r="A88" s="282" t="s">
        <v>1645</v>
      </c>
      <c r="B88" s="275">
        <v>234725.4</v>
      </c>
      <c r="C88" s="275">
        <v>19019.330000000002</v>
      </c>
      <c r="D88" s="275">
        <v>20887.810000000001</v>
      </c>
      <c r="E88" s="275"/>
      <c r="F88" s="282">
        <v>643773.63</v>
      </c>
      <c r="G88" s="282">
        <v>105825.86</v>
      </c>
      <c r="H88" s="282"/>
      <c r="K88" s="276">
        <v>26387.67</v>
      </c>
      <c r="M88" s="276"/>
      <c r="N88" s="282"/>
      <c r="O88" s="282"/>
      <c r="P88" s="282">
        <v>-705941.63</v>
      </c>
      <c r="Q88" s="282">
        <v>1583723.57</v>
      </c>
      <c r="R88" s="51"/>
      <c r="S88" s="51">
        <v>420711.6</v>
      </c>
      <c r="T88" s="51">
        <v>21000</v>
      </c>
      <c r="U88" s="51">
        <v>7.02</v>
      </c>
      <c r="V88" s="51">
        <v>605980</v>
      </c>
      <c r="W88" s="51"/>
      <c r="X88" s="277">
        <v>716010</v>
      </c>
      <c r="Y88" s="277"/>
      <c r="Z88" s="277">
        <v>4160</v>
      </c>
      <c r="AA88" s="277">
        <v>118677.62</v>
      </c>
      <c r="AB88" s="277">
        <v>86723.58</v>
      </c>
      <c r="AC88" s="277"/>
      <c r="AD88" s="277"/>
      <c r="AE88" s="277"/>
      <c r="AF88" s="282"/>
      <c r="AG88" s="282"/>
    </row>
    <row r="89" spans="1:33" x14ac:dyDescent="0.2">
      <c r="A89" s="282" t="s">
        <v>1576</v>
      </c>
      <c r="B89" s="275">
        <v>363848.99</v>
      </c>
      <c r="C89" s="275">
        <v>0</v>
      </c>
      <c r="D89" s="275">
        <v>41480.89</v>
      </c>
      <c r="E89" s="275"/>
      <c r="F89" s="282">
        <v>151536.14000000001</v>
      </c>
      <c r="G89" s="282">
        <v>8</v>
      </c>
      <c r="H89" s="282"/>
      <c r="J89" s="276">
        <v>6000</v>
      </c>
      <c r="K89" s="276">
        <v>23377</v>
      </c>
      <c r="M89" s="276"/>
      <c r="N89" s="282"/>
      <c r="O89" s="282"/>
      <c r="P89" s="282">
        <v>142301.32999999999</v>
      </c>
      <c r="Q89" s="282">
        <v>378263.7</v>
      </c>
      <c r="R89" s="51"/>
      <c r="S89" s="51">
        <v>433225.65</v>
      </c>
      <c r="T89" s="51"/>
      <c r="U89" s="51">
        <v>98.28</v>
      </c>
      <c r="V89" s="51"/>
      <c r="W89" s="51"/>
      <c r="X89" s="277">
        <v>92250</v>
      </c>
      <c r="Y89" s="277"/>
      <c r="Z89" s="277">
        <v>960</v>
      </c>
      <c r="AA89" s="277">
        <v>408944.12</v>
      </c>
      <c r="AB89" s="277">
        <v>39474.400000000001</v>
      </c>
      <c r="AC89" s="277"/>
      <c r="AD89" s="277"/>
      <c r="AE89" s="277"/>
      <c r="AF89" s="282"/>
      <c r="AG89" s="282"/>
    </row>
    <row r="90" spans="1:33" x14ac:dyDescent="0.2">
      <c r="A90" s="282" t="s">
        <v>1577</v>
      </c>
      <c r="B90" s="275">
        <v>530969.75</v>
      </c>
      <c r="C90" s="275">
        <v>0</v>
      </c>
      <c r="D90" s="275">
        <v>3715.45</v>
      </c>
      <c r="E90" s="275"/>
      <c r="F90" s="282">
        <v>45791.11</v>
      </c>
      <c r="G90" s="282">
        <v>-104874.01</v>
      </c>
      <c r="H90" s="282"/>
      <c r="J90" s="276">
        <v>6000</v>
      </c>
      <c r="K90" s="276">
        <v>1500</v>
      </c>
      <c r="M90" s="276"/>
      <c r="N90" s="282"/>
      <c r="O90" s="282"/>
      <c r="P90" s="282">
        <v>60093.71</v>
      </c>
      <c r="Q90" s="282">
        <v>646850.12</v>
      </c>
      <c r="R90" s="51"/>
      <c r="S90" s="51">
        <v>413758.5</v>
      </c>
      <c r="T90" s="51">
        <v>75000</v>
      </c>
      <c r="U90" s="51">
        <v>85.83</v>
      </c>
      <c r="V90" s="51">
        <v>431274</v>
      </c>
      <c r="W90" s="51"/>
      <c r="X90" s="277">
        <v>494602</v>
      </c>
      <c r="Y90" s="277"/>
      <c r="Z90" s="277"/>
      <c r="AA90" s="277">
        <v>102811.56</v>
      </c>
      <c r="AB90" s="277">
        <v>410851.9</v>
      </c>
      <c r="AC90" s="277"/>
      <c r="AD90" s="277"/>
      <c r="AE90" s="277"/>
      <c r="AF90" s="282"/>
      <c r="AG90" s="282"/>
    </row>
    <row r="91" spans="1:33" x14ac:dyDescent="0.2">
      <c r="A91" s="282" t="s">
        <v>1578</v>
      </c>
      <c r="B91" s="275">
        <v>420507.5</v>
      </c>
      <c r="C91" s="275">
        <v>0</v>
      </c>
      <c r="D91" s="275">
        <v>62555.58</v>
      </c>
      <c r="E91" s="275"/>
      <c r="F91" s="282">
        <v>2837438.93</v>
      </c>
      <c r="G91" s="282">
        <v>175104.89</v>
      </c>
      <c r="H91" s="282"/>
      <c r="J91" s="276">
        <v>5300</v>
      </c>
      <c r="K91" s="276">
        <v>5850</v>
      </c>
      <c r="M91" s="276"/>
      <c r="N91" s="282"/>
      <c r="O91" s="282"/>
      <c r="P91" s="282">
        <v>214573.65</v>
      </c>
      <c r="Q91" s="282">
        <v>3382854.97</v>
      </c>
      <c r="R91" s="51"/>
      <c r="S91" s="51">
        <v>466168.57</v>
      </c>
      <c r="T91" s="51"/>
      <c r="U91" s="51">
        <v>1149.21</v>
      </c>
      <c r="V91" s="51">
        <v>670000</v>
      </c>
      <c r="W91" s="51">
        <v>138534.39999999999</v>
      </c>
      <c r="X91" s="277">
        <v>816500</v>
      </c>
      <c r="Y91" s="277"/>
      <c r="Z91" s="277"/>
      <c r="AA91" s="277">
        <v>177165.3</v>
      </c>
      <c r="AB91" s="277">
        <v>119494.28</v>
      </c>
      <c r="AC91" s="277"/>
      <c r="AD91" s="277"/>
      <c r="AE91" s="277"/>
      <c r="AF91" s="282"/>
      <c r="AG91" s="282"/>
    </row>
    <row r="92" spans="1:33" x14ac:dyDescent="0.2">
      <c r="A92" s="282" t="s">
        <v>1579</v>
      </c>
      <c r="B92" s="275">
        <v>539703.25</v>
      </c>
      <c r="C92" s="275">
        <v>0</v>
      </c>
      <c r="D92" s="275">
        <v>137861.99</v>
      </c>
      <c r="E92" s="275"/>
      <c r="F92" s="282">
        <v>437119.02</v>
      </c>
      <c r="G92" s="282">
        <v>128219.57</v>
      </c>
      <c r="H92" s="282"/>
      <c r="J92" s="276">
        <v>5300</v>
      </c>
      <c r="K92" s="276">
        <v>5460</v>
      </c>
      <c r="M92" s="276"/>
      <c r="N92" s="282"/>
      <c r="O92" s="282"/>
      <c r="P92" s="282">
        <v>97343.27</v>
      </c>
      <c r="Q92" s="282">
        <v>1045747.78</v>
      </c>
      <c r="R92" s="51"/>
      <c r="S92" s="51">
        <v>455541.78</v>
      </c>
      <c r="T92" s="51">
        <v>60000</v>
      </c>
      <c r="U92" s="51">
        <v>95.2</v>
      </c>
      <c r="V92" s="51">
        <v>519260</v>
      </c>
      <c r="W92" s="51"/>
      <c r="X92" s="277">
        <v>567310</v>
      </c>
      <c r="Y92" s="277"/>
      <c r="Z92" s="277"/>
      <c r="AA92" s="277">
        <v>152867.71</v>
      </c>
      <c r="AB92" s="277">
        <v>62905.78</v>
      </c>
      <c r="AC92" s="277"/>
      <c r="AD92" s="277"/>
      <c r="AE92" s="277"/>
      <c r="AF92" s="282"/>
      <c r="AG92" s="282"/>
    </row>
    <row r="93" spans="1:33" x14ac:dyDescent="0.2">
      <c r="A93" s="282" t="s">
        <v>1580</v>
      </c>
      <c r="B93" s="275">
        <v>311902.57</v>
      </c>
      <c r="C93" s="275">
        <v>0</v>
      </c>
      <c r="D93" s="275">
        <v>4343.83</v>
      </c>
      <c r="E93" s="275"/>
      <c r="F93" s="282">
        <v>39394.11</v>
      </c>
      <c r="G93" s="282">
        <v>126944.78</v>
      </c>
      <c r="H93" s="282"/>
      <c r="J93" s="276">
        <v>5600</v>
      </c>
      <c r="K93" s="276">
        <v>5850</v>
      </c>
      <c r="M93" s="276"/>
      <c r="N93" s="282"/>
      <c r="O93" s="282"/>
      <c r="P93" s="282">
        <v>126048.56</v>
      </c>
      <c r="Q93" s="282">
        <v>320699.84999999998</v>
      </c>
      <c r="R93" s="51"/>
      <c r="S93" s="51">
        <v>457648.09</v>
      </c>
      <c r="T93" s="51"/>
      <c r="U93" s="51">
        <v>103.93</v>
      </c>
      <c r="V93" s="51">
        <v>632492</v>
      </c>
      <c r="W93" s="51"/>
      <c r="X93" s="277">
        <v>748326</v>
      </c>
      <c r="Y93" s="277"/>
      <c r="Z93" s="277"/>
      <c r="AA93" s="277">
        <v>162711.79999999999</v>
      </c>
      <c r="AB93" s="277">
        <v>17549.78</v>
      </c>
      <c r="AC93" s="277"/>
      <c r="AD93" s="277"/>
      <c r="AE93" s="277"/>
      <c r="AF93" s="282"/>
      <c r="AG93" s="282"/>
    </row>
    <row r="94" spans="1:33" x14ac:dyDescent="0.2">
      <c r="A94" s="282" t="s">
        <v>1581</v>
      </c>
      <c r="B94" s="275">
        <v>555717.56000000006</v>
      </c>
      <c r="C94" s="275">
        <v>0</v>
      </c>
      <c r="D94" s="275">
        <v>521</v>
      </c>
      <c r="E94" s="275"/>
      <c r="F94" s="282">
        <v>644148.03</v>
      </c>
      <c r="G94" s="282">
        <v>-35370.400000000001</v>
      </c>
      <c r="H94" s="282"/>
      <c r="M94" s="276"/>
      <c r="N94" s="282"/>
      <c r="O94" s="282"/>
      <c r="P94" s="282">
        <v>94569.16</v>
      </c>
      <c r="Q94" s="282">
        <v>784633.1</v>
      </c>
      <c r="R94" s="51"/>
      <c r="S94" s="51">
        <v>321211.26</v>
      </c>
      <c r="T94" s="51"/>
      <c r="U94" s="51">
        <v>86.73</v>
      </c>
      <c r="V94" s="51">
        <v>345550</v>
      </c>
      <c r="W94" s="51">
        <v>249089.6</v>
      </c>
      <c r="X94" s="277">
        <v>462840</v>
      </c>
      <c r="Y94" s="277"/>
      <c r="Z94" s="277"/>
      <c r="AA94" s="277">
        <v>73090.149999999994</v>
      </c>
      <c r="AB94" s="277">
        <v>54495.24</v>
      </c>
      <c r="AC94" s="277"/>
      <c r="AD94" s="277"/>
      <c r="AE94" s="277"/>
      <c r="AF94" s="282"/>
      <c r="AG94" s="282"/>
    </row>
    <row r="95" spans="1:33" x14ac:dyDescent="0.2">
      <c r="A95" s="282" t="s">
        <v>1582</v>
      </c>
      <c r="B95" s="275">
        <v>626152.5</v>
      </c>
      <c r="C95" s="275">
        <v>0</v>
      </c>
      <c r="D95" s="275">
        <v>63056.42</v>
      </c>
      <c r="E95" s="275"/>
      <c r="F95" s="282">
        <v>50101.26</v>
      </c>
      <c r="G95" s="282">
        <v>452860.19</v>
      </c>
      <c r="H95" s="282"/>
      <c r="J95" s="276">
        <v>6000</v>
      </c>
      <c r="K95" s="276">
        <v>24660</v>
      </c>
      <c r="M95" s="276"/>
      <c r="N95" s="282"/>
      <c r="O95" s="282"/>
      <c r="P95" s="282">
        <v>107116.89</v>
      </c>
      <c r="Q95" s="282">
        <v>573056.03</v>
      </c>
      <c r="R95" s="51">
        <v>97.2</v>
      </c>
      <c r="S95" s="51">
        <v>428067.05</v>
      </c>
      <c r="T95" s="51"/>
      <c r="U95" s="51"/>
      <c r="V95" s="51">
        <v>565950</v>
      </c>
      <c r="W95" s="51">
        <v>150795</v>
      </c>
      <c r="X95" s="277">
        <v>670045</v>
      </c>
      <c r="Y95" s="277"/>
      <c r="Z95" s="277"/>
      <c r="AA95" s="277">
        <v>172329.59</v>
      </c>
      <c r="AB95" s="277">
        <v>103544.55</v>
      </c>
      <c r="AC95" s="277"/>
      <c r="AD95" s="277"/>
      <c r="AE95" s="277"/>
      <c r="AF95" s="282"/>
      <c r="AG95" s="282"/>
    </row>
    <row r="96" spans="1:33" x14ac:dyDescent="0.2">
      <c r="A96" s="282" t="s">
        <v>1583</v>
      </c>
      <c r="B96" s="275">
        <v>444409.24</v>
      </c>
      <c r="C96" s="275">
        <v>0</v>
      </c>
      <c r="D96" s="275">
        <v>160309.69</v>
      </c>
      <c r="E96" s="275"/>
      <c r="F96" s="282">
        <v>1575928.62</v>
      </c>
      <c r="G96" s="282">
        <v>112274.06</v>
      </c>
      <c r="H96" s="282"/>
      <c r="J96" s="276">
        <v>6000</v>
      </c>
      <c r="K96" s="276">
        <v>5850</v>
      </c>
      <c r="M96" s="276"/>
      <c r="N96" s="282"/>
      <c r="O96" s="282"/>
      <c r="P96" s="282">
        <v>96559.01</v>
      </c>
      <c r="Q96" s="282">
        <v>1997218.5</v>
      </c>
      <c r="R96" s="51"/>
      <c r="S96" s="51">
        <v>404955.17</v>
      </c>
      <c r="T96" s="51">
        <v>38750</v>
      </c>
      <c r="U96" s="51">
        <v>88.92</v>
      </c>
      <c r="V96" s="51">
        <v>461470</v>
      </c>
      <c r="W96" s="51">
        <v>171272</v>
      </c>
      <c r="X96" s="277">
        <v>581770</v>
      </c>
      <c r="Y96" s="277"/>
      <c r="Z96" s="277"/>
      <c r="AA96" s="277">
        <v>130293.22</v>
      </c>
      <c r="AB96" s="277">
        <v>78249.73</v>
      </c>
      <c r="AC96" s="277"/>
      <c r="AD96" s="277"/>
      <c r="AE96" s="277"/>
      <c r="AF96" s="282"/>
      <c r="AG96" s="282"/>
    </row>
    <row r="97" spans="1:33" x14ac:dyDescent="0.2">
      <c r="A97" s="282" t="s">
        <v>1584</v>
      </c>
      <c r="B97" s="275">
        <v>556161.64</v>
      </c>
      <c r="C97" s="275">
        <v>0</v>
      </c>
      <c r="D97" s="275">
        <v>49321.75</v>
      </c>
      <c r="E97" s="275"/>
      <c r="F97" s="282">
        <v>202576.87</v>
      </c>
      <c r="G97" s="282">
        <v>120222.98</v>
      </c>
      <c r="H97" s="282"/>
      <c r="J97" s="276">
        <v>5800</v>
      </c>
      <c r="K97" s="276">
        <v>3000</v>
      </c>
      <c r="M97" s="276"/>
      <c r="N97" s="282"/>
      <c r="O97" s="282"/>
      <c r="P97" s="282">
        <v>146581.60999999999</v>
      </c>
      <c r="Q97" s="282">
        <v>569833.9</v>
      </c>
      <c r="R97" s="51"/>
      <c r="S97" s="51">
        <v>472700.27</v>
      </c>
      <c r="T97" s="51">
        <v>116520</v>
      </c>
      <c r="U97" s="51">
        <v>99.12</v>
      </c>
      <c r="V97" s="51">
        <v>724850</v>
      </c>
      <c r="W97" s="51">
        <v>141441.60000000001</v>
      </c>
      <c r="X97" s="277">
        <v>870816</v>
      </c>
      <c r="Y97" s="277"/>
      <c r="Z97" s="277"/>
      <c r="AA97" s="277">
        <v>92244.87</v>
      </c>
      <c r="AB97" s="277">
        <v>32653.63</v>
      </c>
      <c r="AC97" s="277"/>
      <c r="AD97" s="277"/>
      <c r="AE97" s="277"/>
      <c r="AF97" s="282"/>
      <c r="AG97" s="282"/>
    </row>
    <row r="98" spans="1:33" x14ac:dyDescent="0.2">
      <c r="A98" s="282" t="s">
        <v>1585</v>
      </c>
      <c r="B98" s="275">
        <v>445285.17</v>
      </c>
      <c r="C98" s="275">
        <v>0</v>
      </c>
      <c r="D98" s="275">
        <v>76653.61</v>
      </c>
      <c r="E98" s="275"/>
      <c r="F98" s="282">
        <v>60020.76</v>
      </c>
      <c r="G98" s="282">
        <v>532864.71</v>
      </c>
      <c r="H98" s="282"/>
      <c r="J98" s="276">
        <v>6000</v>
      </c>
      <c r="K98" s="276">
        <v>7179.73</v>
      </c>
      <c r="M98" s="276">
        <v>182.25</v>
      </c>
      <c r="N98" s="282"/>
      <c r="O98" s="282"/>
      <c r="P98" s="282">
        <v>156740.07999999999</v>
      </c>
      <c r="Q98" s="282">
        <v>528870.26</v>
      </c>
      <c r="R98" s="51"/>
      <c r="S98" s="51">
        <v>470404.18</v>
      </c>
      <c r="T98" s="51"/>
      <c r="U98" s="51">
        <v>96.07</v>
      </c>
      <c r="V98" s="51">
        <v>588070</v>
      </c>
      <c r="W98" s="51">
        <v>35000</v>
      </c>
      <c r="X98" s="277">
        <v>689835</v>
      </c>
      <c r="Y98" s="277"/>
      <c r="Z98" s="277"/>
      <c r="AA98" s="277">
        <v>140350.85</v>
      </c>
      <c r="AB98" s="277"/>
      <c r="AC98" s="277"/>
      <c r="AD98" s="277"/>
      <c r="AE98" s="277"/>
      <c r="AF98" s="282"/>
      <c r="AG98" s="282"/>
    </row>
    <row r="99" spans="1:33" x14ac:dyDescent="0.2">
      <c r="A99" s="282" t="s">
        <v>1586</v>
      </c>
      <c r="B99" s="275">
        <v>433610.44</v>
      </c>
      <c r="C99" s="275">
        <v>20160</v>
      </c>
      <c r="D99" s="275">
        <v>78347.289999999994</v>
      </c>
      <c r="E99" s="275"/>
      <c r="F99" s="282">
        <v>19821.810000000001</v>
      </c>
      <c r="G99" s="282">
        <v>123548.74</v>
      </c>
      <c r="H99" s="282"/>
      <c r="J99" s="276">
        <v>5500</v>
      </c>
      <c r="K99" s="276">
        <v>5850</v>
      </c>
      <c r="M99" s="276"/>
      <c r="N99" s="282"/>
      <c r="O99" s="282">
        <v>-211401.67</v>
      </c>
      <c r="P99" s="282">
        <v>139858.81</v>
      </c>
      <c r="Q99" s="282">
        <v>713142.2</v>
      </c>
      <c r="R99" s="51"/>
      <c r="S99" s="51">
        <v>513633.4</v>
      </c>
      <c r="T99" s="51"/>
      <c r="U99" s="51">
        <v>105.77</v>
      </c>
      <c r="V99" s="51">
        <v>630248.6</v>
      </c>
      <c r="W99" s="51">
        <v>138534.39999999999</v>
      </c>
      <c r="X99" s="277">
        <v>781248.6</v>
      </c>
      <c r="Y99" s="277"/>
      <c r="Z99" s="277"/>
      <c r="AA99" s="277">
        <v>265469.93</v>
      </c>
      <c r="AB99" s="277">
        <v>27472.7</v>
      </c>
      <c r="AC99" s="277"/>
      <c r="AD99" s="277"/>
      <c r="AE99" s="277">
        <v>4</v>
      </c>
      <c r="AF99" s="282"/>
      <c r="AG99" s="282"/>
    </row>
    <row r="100" spans="1:33" x14ac:dyDescent="0.2">
      <c r="A100" s="282" t="s">
        <v>1587</v>
      </c>
      <c r="B100" s="275">
        <v>367632.06</v>
      </c>
      <c r="C100" s="275">
        <v>0</v>
      </c>
      <c r="D100" s="275">
        <v>70918.63</v>
      </c>
      <c r="E100" s="275"/>
      <c r="F100" s="282">
        <v>345811.54</v>
      </c>
      <c r="G100" s="282">
        <v>156838.82</v>
      </c>
      <c r="H100" s="282"/>
      <c r="J100" s="276">
        <v>6000</v>
      </c>
      <c r="K100" s="276">
        <v>5550</v>
      </c>
      <c r="M100" s="276"/>
      <c r="N100" s="282"/>
      <c r="O100" s="282"/>
      <c r="P100" s="282">
        <v>114420.85</v>
      </c>
      <c r="Q100" s="282">
        <v>673323.61</v>
      </c>
      <c r="R100" s="51"/>
      <c r="S100" s="51">
        <v>481359.16</v>
      </c>
      <c r="T100" s="51"/>
      <c r="U100" s="51">
        <v>97.28</v>
      </c>
      <c r="V100" s="51">
        <v>567460</v>
      </c>
      <c r="W100" s="51"/>
      <c r="X100" s="277">
        <v>667780</v>
      </c>
      <c r="Y100" s="277"/>
      <c r="Z100" s="277"/>
      <c r="AA100" s="277">
        <v>92793.1</v>
      </c>
      <c r="AB100" s="277">
        <v>43597.61</v>
      </c>
      <c r="AC100" s="277"/>
      <c r="AD100" s="277"/>
      <c r="AE100" s="277"/>
      <c r="AF100" s="282"/>
      <c r="AG100" s="282"/>
    </row>
    <row r="101" spans="1:33" x14ac:dyDescent="0.2">
      <c r="A101" s="282" t="s">
        <v>1588</v>
      </c>
      <c r="B101" s="275">
        <v>421472.73</v>
      </c>
      <c r="C101" s="275">
        <v>0</v>
      </c>
      <c r="D101" s="275">
        <v>174458.35</v>
      </c>
      <c r="E101" s="275"/>
      <c r="F101" s="282">
        <v>-822.58</v>
      </c>
      <c r="G101" s="282">
        <v>297248.75</v>
      </c>
      <c r="H101" s="282"/>
      <c r="J101" s="276">
        <v>5000</v>
      </c>
      <c r="K101" s="276">
        <v>5850</v>
      </c>
      <c r="M101" s="276"/>
      <c r="N101" s="282"/>
      <c r="O101" s="282"/>
      <c r="P101" s="282">
        <v>62458.68</v>
      </c>
      <c r="Q101" s="282">
        <v>1404582.07</v>
      </c>
      <c r="R101" s="51"/>
      <c r="S101" s="51">
        <v>392411.08</v>
      </c>
      <c r="T101" s="51"/>
      <c r="U101" s="51">
        <v>85.66</v>
      </c>
      <c r="V101" s="51">
        <v>634760</v>
      </c>
      <c r="W101" s="51"/>
      <c r="X101" s="277">
        <v>674160</v>
      </c>
      <c r="Y101" s="277"/>
      <c r="Z101" s="277"/>
      <c r="AA101" s="277">
        <v>550705.19999999995</v>
      </c>
      <c r="AB101" s="277">
        <v>26332.560000000001</v>
      </c>
      <c r="AC101" s="277"/>
      <c r="AD101" s="277"/>
      <c r="AE101" s="277"/>
      <c r="AF101" s="282"/>
      <c r="AG101" s="282"/>
    </row>
    <row r="102" spans="1:33" x14ac:dyDescent="0.2">
      <c r="A102" s="282" t="s">
        <v>1589</v>
      </c>
      <c r="B102" s="275">
        <v>445006.37</v>
      </c>
      <c r="C102" s="275">
        <v>0</v>
      </c>
      <c r="D102" s="275">
        <v>907021.12</v>
      </c>
      <c r="E102" s="275"/>
      <c r="F102" s="282">
        <v>291092.53000000003</v>
      </c>
      <c r="G102" s="282">
        <v>151260.9</v>
      </c>
      <c r="H102" s="282"/>
      <c r="K102" s="276">
        <v>4130</v>
      </c>
      <c r="M102" s="276"/>
      <c r="N102" s="282"/>
      <c r="O102" s="282">
        <v>-368974.66</v>
      </c>
      <c r="P102" s="282">
        <v>340763.57</v>
      </c>
      <c r="Q102" s="282">
        <v>819557.49</v>
      </c>
      <c r="R102" s="51"/>
      <c r="S102" s="51">
        <v>1304014.75</v>
      </c>
      <c r="T102" s="51"/>
      <c r="U102" s="51">
        <v>98.66</v>
      </c>
      <c r="V102" s="51">
        <v>694500</v>
      </c>
      <c r="W102" s="51"/>
      <c r="X102" s="277">
        <v>783690</v>
      </c>
      <c r="Y102" s="277"/>
      <c r="Z102" s="277"/>
      <c r="AA102" s="277">
        <v>158215.34</v>
      </c>
      <c r="AB102" s="277">
        <v>32120.55</v>
      </c>
      <c r="AC102" s="277"/>
      <c r="AD102" s="277"/>
      <c r="AE102" s="277"/>
      <c r="AF102" s="282"/>
      <c r="AG102" s="282"/>
    </row>
    <row r="103" spans="1:33" x14ac:dyDescent="0.2">
      <c r="A103" s="282" t="s">
        <v>1592</v>
      </c>
      <c r="B103" s="275">
        <v>451403.66</v>
      </c>
      <c r="C103" s="275">
        <v>0</v>
      </c>
      <c r="D103" s="275">
        <v>173127.02</v>
      </c>
      <c r="E103" s="275"/>
      <c r="F103" s="282">
        <v>67064.09</v>
      </c>
      <c r="G103" s="282">
        <v>-138324.31</v>
      </c>
      <c r="H103" s="282"/>
      <c r="J103" s="276">
        <v>5700</v>
      </c>
      <c r="K103" s="276">
        <v>12795</v>
      </c>
      <c r="M103" s="276"/>
      <c r="N103" s="282"/>
      <c r="O103" s="282"/>
      <c r="P103" s="282">
        <v>182877.47</v>
      </c>
      <c r="Q103" s="282">
        <v>474645.55</v>
      </c>
      <c r="R103" s="51"/>
      <c r="S103" s="51">
        <v>436849.36</v>
      </c>
      <c r="T103" s="51"/>
      <c r="U103" s="51">
        <v>123.75</v>
      </c>
      <c r="V103" s="51">
        <v>725693.5</v>
      </c>
      <c r="W103" s="51"/>
      <c r="X103" s="277">
        <v>768238.5</v>
      </c>
      <c r="Y103" s="277"/>
      <c r="Z103" s="277"/>
      <c r="AA103" s="277">
        <v>162985.04</v>
      </c>
      <c r="AB103" s="277">
        <v>73868.800000000003</v>
      </c>
      <c r="AC103" s="277"/>
      <c r="AD103" s="277"/>
      <c r="AE103" s="277"/>
      <c r="AF103" s="282"/>
      <c r="AG103" s="282"/>
    </row>
    <row r="104" spans="1:33" x14ac:dyDescent="0.2">
      <c r="A104" s="282" t="s">
        <v>1593</v>
      </c>
      <c r="B104" s="275">
        <v>512548.64</v>
      </c>
      <c r="C104" s="275">
        <v>15000</v>
      </c>
      <c r="D104" s="275">
        <v>99775.43</v>
      </c>
      <c r="E104" s="275"/>
      <c r="F104" s="282">
        <v>142986.31</v>
      </c>
      <c r="G104" s="282">
        <v>161173.14000000001</v>
      </c>
      <c r="H104" s="282"/>
      <c r="J104" s="276">
        <v>10000</v>
      </c>
      <c r="K104" s="276">
        <v>4920</v>
      </c>
      <c r="M104" s="276"/>
      <c r="N104" s="282"/>
      <c r="O104" s="282"/>
      <c r="P104" s="282">
        <v>214911.95</v>
      </c>
      <c r="Q104" s="282">
        <v>1172968.6100000001</v>
      </c>
      <c r="R104" s="51"/>
      <c r="S104" s="51">
        <v>509347.2</v>
      </c>
      <c r="T104" s="51"/>
      <c r="U104" s="51">
        <v>97.4</v>
      </c>
      <c r="V104" s="51">
        <v>623650</v>
      </c>
      <c r="W104" s="51">
        <v>148534.39999999999</v>
      </c>
      <c r="X104" s="277">
        <v>773588</v>
      </c>
      <c r="Y104" s="277"/>
      <c r="Z104" s="277"/>
      <c r="AA104" s="277">
        <v>181427.8</v>
      </c>
      <c r="AB104" s="277">
        <v>107743.52</v>
      </c>
      <c r="AC104" s="277"/>
      <c r="AD104" s="277"/>
      <c r="AE104" s="277"/>
      <c r="AF104" s="282"/>
      <c r="AG104" s="282"/>
    </row>
    <row r="105" spans="1:33" x14ac:dyDescent="0.2">
      <c r="A105" s="282" t="s">
        <v>1641</v>
      </c>
      <c r="B105" s="275">
        <v>802519.83</v>
      </c>
      <c r="C105" s="275">
        <v>0</v>
      </c>
      <c r="D105" s="275">
        <v>22577.66</v>
      </c>
      <c r="E105" s="275"/>
      <c r="F105" s="282">
        <v>324418.25</v>
      </c>
      <c r="G105" s="282">
        <v>36371.31</v>
      </c>
      <c r="H105" s="282"/>
      <c r="J105" s="276">
        <v>6000</v>
      </c>
      <c r="K105" s="276">
        <v>3000</v>
      </c>
      <c r="M105" s="276"/>
      <c r="N105" s="282"/>
      <c r="O105" s="282"/>
      <c r="P105" s="282">
        <v>273340.95</v>
      </c>
      <c r="Q105" s="282">
        <v>764463.81</v>
      </c>
      <c r="R105" s="51"/>
      <c r="S105" s="51">
        <v>386633.61</v>
      </c>
      <c r="T105" s="51">
        <v>47000</v>
      </c>
      <c r="U105" s="51">
        <v>85.69</v>
      </c>
      <c r="V105" s="51">
        <v>664220</v>
      </c>
      <c r="W105" s="51">
        <v>239809.6</v>
      </c>
      <c r="X105" s="277">
        <v>785695</v>
      </c>
      <c r="Y105" s="277"/>
      <c r="Z105" s="277"/>
      <c r="AA105" s="277">
        <v>131806.42000000001</v>
      </c>
      <c r="AB105" s="277">
        <v>95548.34</v>
      </c>
      <c r="AC105" s="277"/>
      <c r="AD105" s="277"/>
      <c r="AE105" s="277">
        <v>27.74</v>
      </c>
      <c r="AF105" s="282"/>
      <c r="AG105" s="282"/>
    </row>
    <row r="106" spans="1:33" x14ac:dyDescent="0.2">
      <c r="A106" s="282" t="s">
        <v>1642</v>
      </c>
      <c r="B106" s="275">
        <v>360126.57</v>
      </c>
      <c r="C106" s="275">
        <v>0</v>
      </c>
      <c r="D106" s="275">
        <v>51078.69</v>
      </c>
      <c r="E106" s="275"/>
      <c r="F106" s="282">
        <v>1071550.55</v>
      </c>
      <c r="G106" s="282">
        <v>117642.77</v>
      </c>
      <c r="H106" s="282"/>
      <c r="J106" s="276">
        <v>6000</v>
      </c>
      <c r="K106" s="276">
        <v>3000</v>
      </c>
      <c r="M106" s="276"/>
      <c r="N106" s="282"/>
      <c r="O106" s="282"/>
      <c r="P106" s="282">
        <v>83823.86</v>
      </c>
      <c r="Q106" s="282">
        <v>1440238.21</v>
      </c>
      <c r="R106" s="51"/>
      <c r="S106" s="51">
        <v>453438.93</v>
      </c>
      <c r="T106" s="51"/>
      <c r="U106" s="51">
        <v>97.71</v>
      </c>
      <c r="V106" s="51">
        <v>635956</v>
      </c>
      <c r="W106" s="51"/>
      <c r="X106" s="277">
        <v>721807</v>
      </c>
      <c r="Y106" s="277"/>
      <c r="Z106" s="277"/>
      <c r="AA106" s="277">
        <v>148019.51999999999</v>
      </c>
      <c r="AB106" s="277">
        <v>139524.04</v>
      </c>
      <c r="AC106" s="277"/>
      <c r="AD106" s="277"/>
      <c r="AE106" s="277"/>
      <c r="AF106" s="282"/>
      <c r="AG106" s="282"/>
    </row>
    <row r="107" spans="1:33" x14ac:dyDescent="0.2">
      <c r="A107" s="282" t="s">
        <v>1647</v>
      </c>
      <c r="B107" s="275">
        <v>1077581.27</v>
      </c>
      <c r="C107" s="275">
        <v>0</v>
      </c>
      <c r="D107" s="275">
        <v>38441.629999999997</v>
      </c>
      <c r="E107" s="275"/>
      <c r="F107" s="282">
        <v>2293006.86</v>
      </c>
      <c r="G107" s="282">
        <v>105740.23</v>
      </c>
      <c r="H107" s="282"/>
      <c r="J107" s="276">
        <v>5500</v>
      </c>
      <c r="K107" s="276">
        <v>5400</v>
      </c>
      <c r="M107" s="276"/>
      <c r="N107" s="282"/>
      <c r="O107" s="282"/>
      <c r="P107" s="282">
        <v>195426.31</v>
      </c>
      <c r="Q107" s="282">
        <v>2616413.23</v>
      </c>
      <c r="R107" s="51"/>
      <c r="S107" s="51">
        <v>450271.16</v>
      </c>
      <c r="T107" s="51"/>
      <c r="U107" s="51">
        <v>98.65</v>
      </c>
      <c r="V107" s="51">
        <v>439600</v>
      </c>
      <c r="W107" s="51">
        <v>388427.2</v>
      </c>
      <c r="X107" s="277">
        <v>622730</v>
      </c>
      <c r="Y107" s="277"/>
      <c r="Z107" s="277"/>
      <c r="AA107" s="277">
        <v>202866.25</v>
      </c>
      <c r="AB107" s="277"/>
      <c r="AC107" s="277"/>
      <c r="AD107" s="277"/>
      <c r="AE107" s="277"/>
      <c r="AF107" s="282"/>
      <c r="AG107" s="282"/>
    </row>
    <row r="108" spans="1:33" x14ac:dyDescent="0.2">
      <c r="A108" s="282" t="s">
        <v>1595</v>
      </c>
      <c r="B108" s="275">
        <v>316895.63</v>
      </c>
      <c r="C108" s="275">
        <v>0</v>
      </c>
      <c r="D108" s="275">
        <v>58408.32</v>
      </c>
      <c r="E108" s="275"/>
      <c r="F108" s="282">
        <v>89975.05</v>
      </c>
      <c r="G108" s="282">
        <v>69263.66</v>
      </c>
      <c r="H108" s="282"/>
      <c r="K108" s="276">
        <v>18600</v>
      </c>
      <c r="M108" s="276"/>
      <c r="N108" s="282"/>
      <c r="O108" s="282"/>
      <c r="P108" s="282"/>
      <c r="Q108" s="282">
        <v>2310952.34</v>
      </c>
      <c r="R108" s="51"/>
      <c r="S108" s="51">
        <v>316459.49</v>
      </c>
      <c r="T108" s="51"/>
      <c r="U108" s="51"/>
      <c r="V108" s="51">
        <v>491250</v>
      </c>
      <c r="W108" s="51">
        <v>243360.62</v>
      </c>
      <c r="X108" s="277">
        <v>632150</v>
      </c>
      <c r="Y108" s="277"/>
      <c r="Z108" s="277">
        <v>3856</v>
      </c>
      <c r="AA108" s="277">
        <v>247856.12</v>
      </c>
      <c r="AB108" s="277">
        <v>43560.07</v>
      </c>
      <c r="AC108" s="277"/>
      <c r="AD108" s="277"/>
      <c r="AE108" s="277"/>
      <c r="AF108" s="282"/>
      <c r="AG108" s="282"/>
    </row>
    <row r="109" spans="1:33" x14ac:dyDescent="0.2">
      <c r="A109" s="282" t="s">
        <v>1596</v>
      </c>
      <c r="B109" s="275">
        <v>540716.28</v>
      </c>
      <c r="C109" s="275">
        <v>0</v>
      </c>
      <c r="D109" s="275">
        <v>45917.82</v>
      </c>
      <c r="E109" s="275"/>
      <c r="F109" s="282">
        <v>1491762.25</v>
      </c>
      <c r="G109" s="282">
        <v>91984.49</v>
      </c>
      <c r="H109" s="282"/>
      <c r="K109" s="276">
        <v>18200</v>
      </c>
      <c r="M109" s="276"/>
      <c r="N109" s="282"/>
      <c r="O109" s="282"/>
      <c r="P109" s="282"/>
      <c r="Q109" s="282">
        <v>1228203.58</v>
      </c>
      <c r="R109" s="51"/>
      <c r="S109" s="51">
        <v>327248.01</v>
      </c>
      <c r="T109" s="51"/>
      <c r="U109" s="51"/>
      <c r="V109" s="51">
        <v>419100</v>
      </c>
      <c r="W109" s="51">
        <v>180608.05</v>
      </c>
      <c r="X109" s="277">
        <v>557750</v>
      </c>
      <c r="Y109" s="277"/>
      <c r="Z109" s="277"/>
      <c r="AA109" s="277">
        <v>324882.51</v>
      </c>
      <c r="AB109" s="277">
        <v>60940.56</v>
      </c>
      <c r="AC109" s="277"/>
      <c r="AD109" s="277"/>
      <c r="AE109" s="277"/>
      <c r="AF109" s="282"/>
      <c r="AG109" s="282"/>
    </row>
    <row r="110" spans="1:33" x14ac:dyDescent="0.2">
      <c r="A110" s="282" t="s">
        <v>1597</v>
      </c>
      <c r="B110" s="275">
        <v>258035.99</v>
      </c>
      <c r="C110" s="275">
        <v>886.77</v>
      </c>
      <c r="D110" s="275">
        <v>68684.289999999994</v>
      </c>
      <c r="E110" s="275"/>
      <c r="F110" s="282">
        <v>1452128.17</v>
      </c>
      <c r="G110" s="282">
        <v>57681.27</v>
      </c>
      <c r="H110" s="282"/>
      <c r="K110" s="276">
        <v>23500</v>
      </c>
      <c r="M110" s="276"/>
      <c r="N110" s="282"/>
      <c r="O110" s="282"/>
      <c r="P110" s="282"/>
      <c r="Q110" s="282">
        <v>1322855.6000000001</v>
      </c>
      <c r="R110" s="51"/>
      <c r="S110" s="51">
        <v>342221.89</v>
      </c>
      <c r="T110" s="51"/>
      <c r="U110" s="51"/>
      <c r="V110" s="51">
        <v>561660</v>
      </c>
      <c r="W110" s="51">
        <v>219901.64</v>
      </c>
      <c r="X110" s="277">
        <v>709070</v>
      </c>
      <c r="Y110" s="277"/>
      <c r="Z110" s="277">
        <v>7580</v>
      </c>
      <c r="AA110" s="277">
        <v>321193.24</v>
      </c>
      <c r="AB110" s="277">
        <v>55800.92</v>
      </c>
      <c r="AC110" s="277"/>
      <c r="AD110" s="277"/>
      <c r="AE110" s="277"/>
      <c r="AF110" s="282"/>
      <c r="AG110" s="282"/>
    </row>
    <row r="111" spans="1:33" x14ac:dyDescent="0.2">
      <c r="A111" s="282" t="s">
        <v>1598</v>
      </c>
      <c r="B111" s="275">
        <v>370925.84</v>
      </c>
      <c r="C111" s="275">
        <v>2626.3</v>
      </c>
      <c r="D111" s="275">
        <v>148459.69</v>
      </c>
      <c r="E111" s="275"/>
      <c r="F111" s="282">
        <v>1531358.54</v>
      </c>
      <c r="G111" s="282">
        <v>414327.05</v>
      </c>
      <c r="H111" s="282"/>
      <c r="K111" s="276">
        <v>32875</v>
      </c>
      <c r="M111" s="276"/>
      <c r="N111" s="282"/>
      <c r="O111" s="282"/>
      <c r="P111" s="282">
        <v>330546.24</v>
      </c>
      <c r="Q111" s="282">
        <v>2235714.37</v>
      </c>
      <c r="R111" s="51"/>
      <c r="S111" s="51">
        <v>662301.52</v>
      </c>
      <c r="T111" s="51"/>
      <c r="U111" s="51">
        <v>2.33</v>
      </c>
      <c r="V111" s="51">
        <v>527052</v>
      </c>
      <c r="W111" s="51">
        <v>58400</v>
      </c>
      <c r="X111" s="277">
        <v>617712</v>
      </c>
      <c r="Y111" s="277"/>
      <c r="Z111" s="277"/>
      <c r="AA111" s="277">
        <v>250512.27</v>
      </c>
      <c r="AB111" s="277">
        <v>155211.4</v>
      </c>
      <c r="AC111" s="277"/>
      <c r="AD111" s="277"/>
      <c r="AE111" s="277"/>
      <c r="AF111" s="282"/>
      <c r="AG111" s="282"/>
    </row>
    <row r="112" spans="1:33" x14ac:dyDescent="0.2">
      <c r="A112" s="282" t="s">
        <v>1599</v>
      </c>
      <c r="B112" s="275">
        <v>239938.71</v>
      </c>
      <c r="C112" s="275">
        <v>0</v>
      </c>
      <c r="D112" s="275">
        <v>117332.11</v>
      </c>
      <c r="E112" s="275"/>
      <c r="F112" s="282">
        <v>289606.40999999997</v>
      </c>
      <c r="G112" s="282">
        <v>165913.22</v>
      </c>
      <c r="H112" s="282"/>
      <c r="K112" s="276">
        <v>26075</v>
      </c>
      <c r="M112" s="276"/>
      <c r="N112" s="282"/>
      <c r="O112" s="282"/>
      <c r="P112" s="282"/>
      <c r="Q112" s="282">
        <v>1762414.5</v>
      </c>
      <c r="R112" s="51"/>
      <c r="S112" s="51">
        <v>454979.56</v>
      </c>
      <c r="T112" s="51"/>
      <c r="U112" s="51"/>
      <c r="V112" s="51">
        <v>396035</v>
      </c>
      <c r="W112" s="51">
        <v>48400</v>
      </c>
      <c r="X112" s="277">
        <v>545985</v>
      </c>
      <c r="Y112" s="277"/>
      <c r="Z112" s="277"/>
      <c r="AA112" s="277">
        <v>216404.05</v>
      </c>
      <c r="AB112" s="277">
        <v>71150.37</v>
      </c>
      <c r="AC112" s="277"/>
      <c r="AD112" s="277"/>
      <c r="AE112" s="277"/>
      <c r="AF112" s="282"/>
      <c r="AG112" s="282"/>
    </row>
    <row r="113" spans="1:33" x14ac:dyDescent="0.2">
      <c r="A113" s="282" t="s">
        <v>1600</v>
      </c>
      <c r="B113" s="275">
        <v>253335.69</v>
      </c>
      <c r="C113" s="275">
        <v>3330.5</v>
      </c>
      <c r="D113" s="275">
        <v>12574.19</v>
      </c>
      <c r="E113" s="275"/>
      <c r="F113" s="282">
        <v>2168082.6</v>
      </c>
      <c r="G113" s="282">
        <v>187926.44</v>
      </c>
      <c r="H113" s="282">
        <v>1</v>
      </c>
      <c r="K113" s="276">
        <v>14200</v>
      </c>
      <c r="M113" s="276">
        <v>1293.47</v>
      </c>
      <c r="N113" s="282"/>
      <c r="O113" s="282"/>
      <c r="P113" s="282">
        <v>-22988.42</v>
      </c>
      <c r="Q113" s="282">
        <v>513834.47</v>
      </c>
      <c r="R113" s="51"/>
      <c r="S113" s="51">
        <v>261937.84</v>
      </c>
      <c r="T113" s="51"/>
      <c r="U113" s="51"/>
      <c r="V113" s="51">
        <v>221280</v>
      </c>
      <c r="W113" s="51">
        <v>69532.22</v>
      </c>
      <c r="X113" s="277">
        <v>331060</v>
      </c>
      <c r="Y113" s="277"/>
      <c r="Z113" s="277"/>
      <c r="AA113" s="277">
        <v>121836.14</v>
      </c>
      <c r="AB113" s="277">
        <v>73651.429999999993</v>
      </c>
      <c r="AC113" s="277"/>
      <c r="AD113" s="277"/>
      <c r="AE113" s="277"/>
      <c r="AF113" s="282"/>
      <c r="AG113" s="282"/>
    </row>
    <row r="114" spans="1:33" ht="16.5" customHeight="1" x14ac:dyDescent="0.2">
      <c r="A114" s="282" t="s">
        <v>1601</v>
      </c>
      <c r="B114" s="275">
        <v>155221.85999999999</v>
      </c>
      <c r="C114" s="275">
        <v>9943.8700000000008</v>
      </c>
      <c r="D114" s="275">
        <v>71317.990000000005</v>
      </c>
      <c r="E114" s="275"/>
      <c r="F114" s="282">
        <v>794815.74</v>
      </c>
      <c r="G114" s="282">
        <v>155598.74</v>
      </c>
      <c r="H114" s="282"/>
      <c r="K114" s="276">
        <v>18875</v>
      </c>
      <c r="M114" s="276"/>
      <c r="N114" s="282"/>
      <c r="O114" s="282"/>
      <c r="P114" s="282"/>
      <c r="Q114" s="282">
        <v>3774792.24</v>
      </c>
      <c r="R114" s="51"/>
      <c r="S114" s="51">
        <v>392876.81</v>
      </c>
      <c r="T114" s="51"/>
      <c r="U114" s="51"/>
      <c r="V114" s="51">
        <v>466675.8</v>
      </c>
      <c r="W114" s="51">
        <v>195768.27</v>
      </c>
      <c r="X114" s="277">
        <v>630775.80000000005</v>
      </c>
      <c r="Y114" s="277"/>
      <c r="Z114" s="277">
        <v>3542</v>
      </c>
      <c r="AA114" s="277">
        <v>354350.22</v>
      </c>
      <c r="AB114" s="277">
        <v>73435.69</v>
      </c>
      <c r="AC114" s="277"/>
      <c r="AD114" s="277"/>
      <c r="AE114" s="277"/>
      <c r="AF114" s="282"/>
      <c r="AG114" s="282"/>
    </row>
    <row r="115" spans="1:33" x14ac:dyDescent="0.2">
      <c r="A115" s="282" t="s">
        <v>1602</v>
      </c>
      <c r="B115" s="275">
        <v>363754.45</v>
      </c>
      <c r="C115" s="275">
        <v>0</v>
      </c>
      <c r="D115" s="275">
        <v>93014.39</v>
      </c>
      <c r="E115" s="275"/>
      <c r="F115" s="282">
        <v>395918.3</v>
      </c>
      <c r="G115" s="282">
        <v>399799.75</v>
      </c>
      <c r="H115" s="282"/>
      <c r="K115" s="276">
        <v>21475</v>
      </c>
      <c r="M115" s="276"/>
      <c r="N115" s="282"/>
      <c r="O115" s="282"/>
      <c r="P115" s="282">
        <v>6900</v>
      </c>
      <c r="Q115" s="282">
        <v>1908283.93</v>
      </c>
      <c r="R115" s="51"/>
      <c r="S115" s="51">
        <v>467061.28</v>
      </c>
      <c r="T115" s="51"/>
      <c r="U115" s="51">
        <v>1.43</v>
      </c>
      <c r="V115" s="51">
        <v>409897.5</v>
      </c>
      <c r="W115" s="51">
        <v>26100</v>
      </c>
      <c r="X115" s="277">
        <v>522497.5</v>
      </c>
      <c r="Y115" s="277"/>
      <c r="Z115" s="277"/>
      <c r="AA115" s="277">
        <v>176591.23</v>
      </c>
      <c r="AB115" s="277">
        <v>97614.27</v>
      </c>
      <c r="AC115" s="277"/>
      <c r="AD115" s="277"/>
      <c r="AE115" s="277"/>
      <c r="AF115" s="282"/>
      <c r="AG115" s="282"/>
    </row>
    <row r="116" spans="1:33" x14ac:dyDescent="0.2">
      <c r="A116" s="282" t="s">
        <v>1603</v>
      </c>
      <c r="B116" s="275">
        <v>285519.96999999997</v>
      </c>
      <c r="C116" s="275">
        <v>4704.93</v>
      </c>
      <c r="D116" s="275">
        <v>69904.649999999994</v>
      </c>
      <c r="E116" s="275"/>
      <c r="F116" s="282">
        <v>1130432.42</v>
      </c>
      <c r="G116" s="282">
        <v>301673.32</v>
      </c>
      <c r="H116" s="282"/>
      <c r="K116" s="276">
        <v>14370</v>
      </c>
      <c r="M116" s="276"/>
      <c r="N116" s="282"/>
      <c r="O116" s="282"/>
      <c r="P116" s="282"/>
      <c r="Q116" s="282">
        <v>1980426.11</v>
      </c>
      <c r="R116" s="51"/>
      <c r="S116" s="51">
        <v>376226.68</v>
      </c>
      <c r="T116" s="51"/>
      <c r="U116" s="51"/>
      <c r="V116" s="51">
        <v>354329.3</v>
      </c>
      <c r="W116" s="51">
        <v>47050</v>
      </c>
      <c r="X116" s="277">
        <v>437969.3</v>
      </c>
      <c r="Y116" s="277"/>
      <c r="Z116" s="277"/>
      <c r="AA116" s="277">
        <v>209727.34</v>
      </c>
      <c r="AB116" s="277">
        <v>83766.16</v>
      </c>
      <c r="AC116" s="277"/>
      <c r="AD116" s="277"/>
      <c r="AE116" s="277"/>
      <c r="AF116" s="282"/>
      <c r="AG116" s="282"/>
    </row>
    <row r="117" spans="1:33" x14ac:dyDescent="0.2">
      <c r="A117" s="282" t="s">
        <v>1604</v>
      </c>
      <c r="B117" s="275">
        <v>216433.48</v>
      </c>
      <c r="C117" s="275">
        <v>9850.7800000000007</v>
      </c>
      <c r="D117" s="275">
        <v>17982.009999999998</v>
      </c>
      <c r="E117" s="275"/>
      <c r="F117" s="282">
        <v>271745.75</v>
      </c>
      <c r="G117" s="282">
        <v>301828.52</v>
      </c>
      <c r="H117" s="282"/>
      <c r="K117" s="276">
        <v>22300</v>
      </c>
      <c r="M117" s="276"/>
      <c r="N117" s="282"/>
      <c r="O117" s="282"/>
      <c r="P117" s="282"/>
      <c r="Q117" s="282">
        <v>2133398.12</v>
      </c>
      <c r="R117" s="51"/>
      <c r="S117" s="51">
        <v>569956.07999999996</v>
      </c>
      <c r="T117" s="51"/>
      <c r="U117" s="51"/>
      <c r="V117" s="51">
        <v>806998</v>
      </c>
      <c r="W117" s="51">
        <v>45300</v>
      </c>
      <c r="X117" s="277">
        <v>949298</v>
      </c>
      <c r="Y117" s="277"/>
      <c r="Z117" s="277"/>
      <c r="AA117" s="277">
        <v>235158.21</v>
      </c>
      <c r="AB117" s="277">
        <v>69519.34</v>
      </c>
      <c r="AC117" s="277"/>
      <c r="AD117" s="277"/>
      <c r="AE117" s="277"/>
      <c r="AF117" s="282"/>
      <c r="AG117" s="282"/>
    </row>
    <row r="118" spans="1:33" x14ac:dyDescent="0.2">
      <c r="A118" s="282" t="s">
        <v>1605</v>
      </c>
      <c r="B118" s="275">
        <v>237601.92000000001</v>
      </c>
      <c r="C118" s="275">
        <v>0</v>
      </c>
      <c r="D118" s="275">
        <v>45341.36</v>
      </c>
      <c r="E118" s="275"/>
      <c r="F118" s="282">
        <v>5</v>
      </c>
      <c r="G118" s="282">
        <v>104286.35</v>
      </c>
      <c r="H118" s="282"/>
      <c r="K118" s="276">
        <v>22666.83</v>
      </c>
      <c r="M118" s="276"/>
      <c r="N118" s="282"/>
      <c r="O118" s="282"/>
      <c r="P118" s="282"/>
      <c r="Q118" s="282">
        <v>1945240.49</v>
      </c>
      <c r="R118" s="51"/>
      <c r="S118" s="51">
        <v>278119.59999999998</v>
      </c>
      <c r="T118" s="51"/>
      <c r="U118" s="51"/>
      <c r="V118" s="51">
        <v>382218</v>
      </c>
      <c r="W118" s="51">
        <v>112634.91</v>
      </c>
      <c r="X118" s="277">
        <v>529318</v>
      </c>
      <c r="Y118" s="277"/>
      <c r="Z118" s="277"/>
      <c r="AA118" s="277">
        <v>188645.55</v>
      </c>
      <c r="AB118" s="277">
        <v>15256.07</v>
      </c>
      <c r="AC118" s="277"/>
      <c r="AD118" s="277"/>
      <c r="AE118" s="277">
        <v>120</v>
      </c>
      <c r="AF118" s="282"/>
      <c r="AG118" s="282"/>
    </row>
    <row r="119" spans="1:33" x14ac:dyDescent="0.2">
      <c r="A119" s="282" t="s">
        <v>1606</v>
      </c>
      <c r="B119" s="275">
        <v>105679.69</v>
      </c>
      <c r="C119" s="275">
        <v>0</v>
      </c>
      <c r="D119" s="275">
        <v>27514.81</v>
      </c>
      <c r="E119" s="275"/>
      <c r="F119" s="282">
        <v>457420.05</v>
      </c>
      <c r="G119" s="282">
        <v>169670.95</v>
      </c>
      <c r="H119" s="282"/>
      <c r="K119" s="276">
        <v>27675</v>
      </c>
      <c r="M119" s="276"/>
      <c r="N119" s="282"/>
      <c r="O119" s="282"/>
      <c r="P119" s="282"/>
      <c r="Q119" s="282">
        <v>2404357.2799999998</v>
      </c>
      <c r="R119" s="51">
        <v>76.2</v>
      </c>
      <c r="S119" s="51">
        <v>365208.69</v>
      </c>
      <c r="T119" s="51"/>
      <c r="U119" s="51"/>
      <c r="V119" s="51">
        <v>496860</v>
      </c>
      <c r="W119" s="51">
        <v>86000</v>
      </c>
      <c r="X119" s="277">
        <v>680840</v>
      </c>
      <c r="Y119" s="277"/>
      <c r="Z119" s="277"/>
      <c r="AA119" s="277">
        <v>210112.83</v>
      </c>
      <c r="AB119" s="277">
        <v>64917.42</v>
      </c>
      <c r="AC119" s="277"/>
      <c r="AD119" s="277"/>
      <c r="AE119" s="277"/>
      <c r="AF119" s="282"/>
      <c r="AG119" s="282"/>
    </row>
    <row r="120" spans="1:33" x14ac:dyDescent="0.2">
      <c r="A120" s="282" t="s">
        <v>1607</v>
      </c>
      <c r="B120" s="275">
        <v>269620.51</v>
      </c>
      <c r="C120" s="275">
        <v>4000</v>
      </c>
      <c r="D120" s="275">
        <v>45398.2</v>
      </c>
      <c r="E120" s="275"/>
      <c r="F120" s="282">
        <v>77256.95</v>
      </c>
      <c r="G120" s="282">
        <v>140741.10999999999</v>
      </c>
      <c r="H120" s="282"/>
      <c r="M120" s="276"/>
      <c r="N120" s="282"/>
      <c r="O120" s="282"/>
      <c r="P120" s="282"/>
      <c r="Q120" s="282">
        <v>3154007.83</v>
      </c>
      <c r="R120" s="51"/>
      <c r="S120" s="51">
        <v>448779.37</v>
      </c>
      <c r="T120" s="51"/>
      <c r="U120" s="51">
        <v>15.41</v>
      </c>
      <c r="V120" s="51">
        <v>502860</v>
      </c>
      <c r="W120" s="51">
        <v>52400</v>
      </c>
      <c r="X120" s="277">
        <v>639960</v>
      </c>
      <c r="Y120" s="277"/>
      <c r="Z120" s="277"/>
      <c r="AA120" s="277">
        <v>252633.08</v>
      </c>
      <c r="AB120" s="277">
        <v>50975.16</v>
      </c>
      <c r="AC120" s="277"/>
      <c r="AD120" s="277"/>
      <c r="AE120" s="277"/>
      <c r="AF120" s="282"/>
      <c r="AG120" s="282"/>
    </row>
    <row r="121" spans="1:33" x14ac:dyDescent="0.2">
      <c r="A121" s="282" t="s">
        <v>1608</v>
      </c>
      <c r="B121" s="275">
        <v>268459.03000000003</v>
      </c>
      <c r="C121" s="275">
        <v>0</v>
      </c>
      <c r="D121" s="275">
        <v>73301.119999999995</v>
      </c>
      <c r="E121" s="275"/>
      <c r="F121" s="282">
        <v>786529.47</v>
      </c>
      <c r="G121" s="282">
        <v>266093.06</v>
      </c>
      <c r="H121" s="282"/>
      <c r="K121" s="276">
        <v>14400</v>
      </c>
      <c r="L121" s="276">
        <v>82750</v>
      </c>
      <c r="M121" s="276"/>
      <c r="N121" s="282"/>
      <c r="O121" s="282"/>
      <c r="P121" s="282"/>
      <c r="Q121" s="282">
        <v>2272032.2400000002</v>
      </c>
      <c r="R121" s="51"/>
      <c r="S121" s="51">
        <v>451055.73</v>
      </c>
      <c r="T121" s="51"/>
      <c r="U121" s="51"/>
      <c r="V121" s="51">
        <v>431794.8</v>
      </c>
      <c r="W121" s="51">
        <v>36000</v>
      </c>
      <c r="X121" s="277">
        <v>505633.8</v>
      </c>
      <c r="Y121" s="277"/>
      <c r="Z121" s="277"/>
      <c r="AA121" s="277">
        <v>290421.09000000003</v>
      </c>
      <c r="AB121" s="277">
        <v>75323.33</v>
      </c>
      <c r="AC121" s="277"/>
      <c r="AD121" s="277"/>
      <c r="AE121" s="277"/>
      <c r="AF121" s="282"/>
      <c r="AG121" s="282"/>
    </row>
    <row r="122" spans="1:33" x14ac:dyDescent="0.2">
      <c r="A122" s="282" t="s">
        <v>1609</v>
      </c>
      <c r="B122" s="275">
        <v>196009.46</v>
      </c>
      <c r="C122" s="275">
        <v>0</v>
      </c>
      <c r="D122" s="275">
        <v>278220.52</v>
      </c>
      <c r="E122" s="275"/>
      <c r="F122" s="282">
        <v>366056.54</v>
      </c>
      <c r="G122" s="282">
        <v>90817.01</v>
      </c>
      <c r="H122" s="282"/>
      <c r="K122" s="276">
        <v>14214.3</v>
      </c>
      <c r="M122" s="276"/>
      <c r="N122" s="282"/>
      <c r="O122" s="282"/>
      <c r="P122" s="282">
        <v>3005</v>
      </c>
      <c r="Q122" s="282">
        <v>1679735.01</v>
      </c>
      <c r="R122" s="51"/>
      <c r="S122" s="51">
        <v>318437.58</v>
      </c>
      <c r="T122" s="51"/>
      <c r="U122" s="51"/>
      <c r="V122" s="51">
        <v>219300</v>
      </c>
      <c r="W122" s="51"/>
      <c r="X122" s="277">
        <v>303098</v>
      </c>
      <c r="Y122" s="277"/>
      <c r="Z122" s="277"/>
      <c r="AA122" s="277">
        <v>190731.16</v>
      </c>
      <c r="AB122" s="277">
        <v>54168.480000000003</v>
      </c>
      <c r="AC122" s="277"/>
      <c r="AD122" s="277"/>
      <c r="AE122" s="277"/>
      <c r="AF122" s="282"/>
      <c r="AG122" s="282"/>
    </row>
    <row r="123" spans="1:33" x14ac:dyDescent="0.2">
      <c r="A123" s="282" t="s">
        <v>1610</v>
      </c>
      <c r="B123" s="275">
        <v>263763.81</v>
      </c>
      <c r="C123" s="275">
        <v>0</v>
      </c>
      <c r="D123" s="275">
        <v>53091.21</v>
      </c>
      <c r="E123" s="275"/>
      <c r="F123" s="282">
        <v>98004.28</v>
      </c>
      <c r="G123" s="282">
        <v>133856.09</v>
      </c>
      <c r="H123" s="282"/>
      <c r="K123" s="276">
        <v>20400</v>
      </c>
      <c r="M123" s="276"/>
      <c r="N123" s="282"/>
      <c r="O123" s="282"/>
      <c r="P123" s="282"/>
      <c r="Q123" s="282">
        <v>1611506.92</v>
      </c>
      <c r="R123" s="51"/>
      <c r="S123" s="51">
        <v>288617.40000000002</v>
      </c>
      <c r="T123" s="51"/>
      <c r="U123" s="51"/>
      <c r="V123" s="51">
        <v>489400</v>
      </c>
      <c r="W123" s="51">
        <v>93091.87</v>
      </c>
      <c r="X123" s="277">
        <v>573248</v>
      </c>
      <c r="Y123" s="277"/>
      <c r="Z123" s="277"/>
      <c r="AA123" s="277">
        <v>269954.40000000002</v>
      </c>
      <c r="AB123" s="277">
        <v>44552.12</v>
      </c>
      <c r="AC123" s="277"/>
      <c r="AD123" s="277"/>
      <c r="AE123" s="277"/>
      <c r="AF123" s="282"/>
      <c r="AG123" s="282"/>
    </row>
    <row r="124" spans="1:33" x14ac:dyDescent="0.2">
      <c r="A124" s="282" t="s">
        <v>1611</v>
      </c>
      <c r="B124" s="275">
        <v>161810.42000000001</v>
      </c>
      <c r="C124" s="275">
        <v>38324.160000000003</v>
      </c>
      <c r="D124" s="275">
        <v>76158.880000000005</v>
      </c>
      <c r="E124" s="275"/>
      <c r="F124" s="282">
        <v>19766.23</v>
      </c>
      <c r="G124" s="282">
        <v>406928.5</v>
      </c>
      <c r="H124" s="282"/>
      <c r="K124" s="276">
        <v>16875</v>
      </c>
      <c r="M124" s="276"/>
      <c r="N124" s="282"/>
      <c r="O124" s="282"/>
      <c r="P124" s="282"/>
      <c r="Q124" s="282">
        <v>667875.67000000004</v>
      </c>
      <c r="R124" s="51"/>
      <c r="S124" s="51">
        <v>357523.8</v>
      </c>
      <c r="T124" s="51">
        <v>27300</v>
      </c>
      <c r="U124" s="51"/>
      <c r="V124" s="51">
        <v>119350.1</v>
      </c>
      <c r="W124" s="51">
        <v>40200</v>
      </c>
      <c r="X124" s="277">
        <v>318210.09999999998</v>
      </c>
      <c r="Y124" s="277"/>
      <c r="Z124" s="277">
        <v>1170</v>
      </c>
      <c r="AA124" s="277">
        <v>156211.38</v>
      </c>
      <c r="AB124" s="277">
        <v>30571.599999999999</v>
      </c>
      <c r="AC124" s="277"/>
      <c r="AD124" s="277"/>
      <c r="AE124" s="277"/>
      <c r="AF124" s="282"/>
      <c r="AG124" s="282"/>
    </row>
    <row r="125" spans="1:33" x14ac:dyDescent="0.2">
      <c r="A125" s="282" t="s">
        <v>1612</v>
      </c>
      <c r="B125" s="275">
        <v>127271.44</v>
      </c>
      <c r="C125" s="275">
        <v>7211.89</v>
      </c>
      <c r="D125" s="275">
        <v>69190.100000000006</v>
      </c>
      <c r="E125" s="275"/>
      <c r="F125" s="282">
        <v>705916.74</v>
      </c>
      <c r="G125" s="282">
        <v>197879.47</v>
      </c>
      <c r="H125" s="282">
        <v>1758.45</v>
      </c>
      <c r="K125" s="276">
        <v>36005</v>
      </c>
      <c r="M125" s="276"/>
      <c r="N125" s="282"/>
      <c r="O125" s="282"/>
      <c r="P125" s="282"/>
      <c r="Q125" s="282">
        <v>654977.96</v>
      </c>
      <c r="R125" s="51"/>
      <c r="S125" s="51">
        <v>427427.55</v>
      </c>
      <c r="T125" s="51">
        <v>27700</v>
      </c>
      <c r="U125" s="51">
        <v>0.09</v>
      </c>
      <c r="V125" s="51">
        <v>160892.29999999999</v>
      </c>
      <c r="W125" s="51">
        <v>33200</v>
      </c>
      <c r="X125" s="277">
        <v>315132.3</v>
      </c>
      <c r="Y125" s="277"/>
      <c r="Z125" s="277"/>
      <c r="AA125" s="277">
        <v>229801.13</v>
      </c>
      <c r="AB125" s="277">
        <v>54997.75</v>
      </c>
      <c r="AC125" s="277"/>
      <c r="AD125" s="277"/>
      <c r="AE125" s="277"/>
      <c r="AF125" s="282"/>
      <c r="AG125" s="282"/>
    </row>
    <row r="126" spans="1:33" x14ac:dyDescent="0.2">
      <c r="A126" s="282" t="s">
        <v>1613</v>
      </c>
      <c r="B126" s="275">
        <v>188602.34</v>
      </c>
      <c r="C126" s="275">
        <v>0</v>
      </c>
      <c r="D126" s="275">
        <v>232002.76</v>
      </c>
      <c r="E126" s="275"/>
      <c r="F126" s="282">
        <v>493047.57</v>
      </c>
      <c r="G126" s="282">
        <v>-16576.939999999999</v>
      </c>
      <c r="H126" s="282"/>
      <c r="K126" s="276">
        <v>6000</v>
      </c>
      <c r="M126" s="276"/>
      <c r="N126" s="282"/>
      <c r="O126" s="282"/>
      <c r="P126" s="282"/>
      <c r="Q126" s="282">
        <v>3175397.16</v>
      </c>
      <c r="R126" s="51"/>
      <c r="S126" s="51">
        <v>258957.63</v>
      </c>
      <c r="T126" s="51">
        <v>18450</v>
      </c>
      <c r="U126" s="51"/>
      <c r="V126" s="51">
        <v>801900</v>
      </c>
      <c r="W126" s="51"/>
      <c r="X126" s="277">
        <v>849870</v>
      </c>
      <c r="Y126" s="277"/>
      <c r="Z126" s="277"/>
      <c r="AA126" s="277">
        <v>263496.59999999998</v>
      </c>
      <c r="AB126" s="277">
        <v>112831.99</v>
      </c>
      <c r="AC126" s="277"/>
      <c r="AD126" s="277"/>
      <c r="AE126" s="277"/>
      <c r="AF126" s="282"/>
      <c r="AG126" s="282"/>
    </row>
    <row r="127" spans="1:33" x14ac:dyDescent="0.2">
      <c r="A127" s="282" t="s">
        <v>1614</v>
      </c>
      <c r="B127" s="275">
        <v>98980.93</v>
      </c>
      <c r="C127" s="275">
        <v>0</v>
      </c>
      <c r="D127" s="275">
        <v>16269.77</v>
      </c>
      <c r="E127" s="275"/>
      <c r="F127" s="282">
        <v>126249.25</v>
      </c>
      <c r="G127" s="282">
        <v>24707.37</v>
      </c>
      <c r="H127" s="282"/>
      <c r="K127" s="276">
        <v>0</v>
      </c>
      <c r="M127" s="276"/>
      <c r="N127" s="282"/>
      <c r="O127" s="282"/>
      <c r="P127" s="282"/>
      <c r="Q127" s="282">
        <v>1191484.79</v>
      </c>
      <c r="R127" s="51"/>
      <c r="S127" s="51">
        <v>178498.93</v>
      </c>
      <c r="T127" s="51"/>
      <c r="U127" s="51">
        <v>333.94</v>
      </c>
      <c r="V127" s="51">
        <v>359250</v>
      </c>
      <c r="W127" s="51"/>
      <c r="X127" s="277">
        <v>455700</v>
      </c>
      <c r="Y127" s="277"/>
      <c r="Z127" s="277"/>
      <c r="AA127" s="277">
        <v>98057.87</v>
      </c>
      <c r="AB127" s="277">
        <v>14491.96</v>
      </c>
      <c r="AC127" s="277"/>
      <c r="AD127" s="277"/>
      <c r="AE127" s="277"/>
      <c r="AF127" s="282"/>
      <c r="AG127" s="282"/>
    </row>
    <row r="128" spans="1:33" x14ac:dyDescent="0.2">
      <c r="A128" s="282" t="s">
        <v>1615</v>
      </c>
      <c r="B128" s="275">
        <v>224030.1</v>
      </c>
      <c r="C128" s="275">
        <v>0</v>
      </c>
      <c r="D128" s="275">
        <v>264841.78000000003</v>
      </c>
      <c r="E128" s="275"/>
      <c r="F128" s="282">
        <v>2330708.21</v>
      </c>
      <c r="G128" s="282">
        <v>91844.43</v>
      </c>
      <c r="H128" s="282"/>
      <c r="K128" s="276">
        <v>4000</v>
      </c>
      <c r="M128" s="276"/>
      <c r="N128" s="282"/>
      <c r="O128" s="282"/>
      <c r="P128" s="282">
        <v>-363.44</v>
      </c>
      <c r="Q128" s="282">
        <v>918887.6</v>
      </c>
      <c r="R128" s="51"/>
      <c r="S128" s="51">
        <v>220415.96</v>
      </c>
      <c r="T128" s="51"/>
      <c r="U128" s="51"/>
      <c r="V128" s="51">
        <v>730700</v>
      </c>
      <c r="W128" s="51"/>
      <c r="X128" s="277">
        <v>807141</v>
      </c>
      <c r="Y128" s="277">
        <v>3500</v>
      </c>
      <c r="Z128" s="277">
        <v>800</v>
      </c>
      <c r="AA128" s="277">
        <v>99718.81</v>
      </c>
      <c r="AB128" s="277">
        <v>77407.06</v>
      </c>
      <c r="AC128" s="277"/>
      <c r="AD128" s="277"/>
      <c r="AE128" s="277"/>
      <c r="AF128" s="282"/>
      <c r="AG128" s="282"/>
    </row>
    <row r="129" spans="1:33" x14ac:dyDescent="0.2">
      <c r="A129" s="282" t="s">
        <v>1616</v>
      </c>
      <c r="B129" s="275">
        <v>288309.09000000003</v>
      </c>
      <c r="C129" s="275">
        <v>0</v>
      </c>
      <c r="D129" s="275">
        <v>43496.800000000003</v>
      </c>
      <c r="E129" s="275"/>
      <c r="F129" s="282">
        <v>214502.54</v>
      </c>
      <c r="G129" s="282">
        <v>96812.23</v>
      </c>
      <c r="H129" s="282"/>
      <c r="K129" s="276">
        <v>5000</v>
      </c>
      <c r="M129" s="276">
        <v>555.76</v>
      </c>
      <c r="N129" s="282"/>
      <c r="O129" s="282"/>
      <c r="P129" s="282">
        <v>1400.03</v>
      </c>
      <c r="Q129" s="282">
        <v>1855787.89</v>
      </c>
      <c r="R129" s="51"/>
      <c r="S129" s="51">
        <v>236638.29</v>
      </c>
      <c r="T129" s="51"/>
      <c r="U129" s="51">
        <v>233.67</v>
      </c>
      <c r="V129" s="51">
        <v>581170</v>
      </c>
      <c r="W129" s="51"/>
      <c r="X129" s="277">
        <v>675170</v>
      </c>
      <c r="Y129" s="277"/>
      <c r="Z129" s="277"/>
      <c r="AA129" s="277">
        <v>260581.62</v>
      </c>
      <c r="AB129" s="277">
        <v>58205.19</v>
      </c>
      <c r="AC129" s="277"/>
      <c r="AD129" s="277"/>
      <c r="AE129" s="277"/>
      <c r="AF129" s="282"/>
      <c r="AG129" s="282"/>
    </row>
    <row r="130" spans="1:33" x14ac:dyDescent="0.2">
      <c r="A130" s="282" t="s">
        <v>1617</v>
      </c>
      <c r="B130" s="275">
        <v>290656.53000000003</v>
      </c>
      <c r="C130" s="275">
        <v>0</v>
      </c>
      <c r="D130" s="275">
        <v>27109.759999999998</v>
      </c>
      <c r="E130" s="275"/>
      <c r="F130" s="282">
        <v>453631.74</v>
      </c>
      <c r="G130" s="282">
        <v>74623.23</v>
      </c>
      <c r="H130" s="282"/>
      <c r="K130" s="276">
        <v>5000</v>
      </c>
      <c r="M130" s="276">
        <v>0</v>
      </c>
      <c r="N130" s="282"/>
      <c r="O130" s="282"/>
      <c r="P130" s="282">
        <v>3286</v>
      </c>
      <c r="Q130" s="282">
        <v>1498231.3</v>
      </c>
      <c r="R130" s="51"/>
      <c r="S130" s="51">
        <v>299637.8</v>
      </c>
      <c r="T130" s="51"/>
      <c r="U130" s="51">
        <v>2.2000000000000002</v>
      </c>
      <c r="V130" s="51">
        <v>409050</v>
      </c>
      <c r="W130" s="51"/>
      <c r="X130" s="277">
        <v>573250</v>
      </c>
      <c r="Y130" s="277"/>
      <c r="Z130" s="277"/>
      <c r="AA130" s="277">
        <v>225602.82</v>
      </c>
      <c r="AB130" s="277">
        <v>63041.39</v>
      </c>
      <c r="AC130" s="277"/>
      <c r="AD130" s="277"/>
      <c r="AE130" s="277">
        <v>500</v>
      </c>
      <c r="AF130" s="282"/>
      <c r="AG130" s="282"/>
    </row>
    <row r="131" spans="1:33" x14ac:dyDescent="0.2">
      <c r="A131" s="282" t="s">
        <v>1618</v>
      </c>
      <c r="B131" s="275">
        <v>226728.37</v>
      </c>
      <c r="C131" s="275"/>
      <c r="D131" s="275">
        <v>12520.1</v>
      </c>
      <c r="E131" s="275"/>
      <c r="F131" s="282">
        <v>354176.28</v>
      </c>
      <c r="G131" s="282">
        <v>-9937.65</v>
      </c>
      <c r="H131" s="282"/>
      <c r="M131" s="276">
        <v>2.1800000000000002</v>
      </c>
      <c r="N131" s="282"/>
      <c r="O131" s="282"/>
      <c r="P131" s="282">
        <v>-1559844.62</v>
      </c>
      <c r="Q131" s="282">
        <v>2202136.4300000002</v>
      </c>
      <c r="R131" s="51"/>
      <c r="S131" s="51">
        <v>368840.96000000002</v>
      </c>
      <c r="T131" s="51"/>
      <c r="U131" s="51">
        <v>0.33</v>
      </c>
      <c r="V131" s="51">
        <v>638650</v>
      </c>
      <c r="W131" s="51"/>
      <c r="X131" s="277">
        <v>874740</v>
      </c>
      <c r="Y131" s="277"/>
      <c r="Z131" s="277"/>
      <c r="AA131" s="277">
        <v>105837.01</v>
      </c>
      <c r="AB131" s="277">
        <v>73341.17</v>
      </c>
      <c r="AC131" s="277"/>
      <c r="AD131" s="277"/>
      <c r="AE131" s="277"/>
      <c r="AF131" s="282"/>
      <c r="AG131" s="282"/>
    </row>
    <row r="132" spans="1:33" x14ac:dyDescent="0.2">
      <c r="A132" s="282" t="s">
        <v>1619</v>
      </c>
      <c r="B132" s="275">
        <v>316682.23999999999</v>
      </c>
      <c r="C132" s="275">
        <v>0</v>
      </c>
      <c r="D132" s="275">
        <v>12290.65</v>
      </c>
      <c r="E132" s="275"/>
      <c r="F132" s="282">
        <v>2368175.59</v>
      </c>
      <c r="G132" s="282">
        <v>867692.66</v>
      </c>
      <c r="H132" s="282"/>
      <c r="K132" s="276">
        <v>3000</v>
      </c>
      <c r="M132" s="276">
        <v>0</v>
      </c>
      <c r="N132" s="282"/>
      <c r="O132" s="282"/>
      <c r="P132" s="282">
        <v>300</v>
      </c>
      <c r="Q132" s="282">
        <v>655276.54</v>
      </c>
      <c r="R132" s="51"/>
      <c r="S132" s="51">
        <v>249530.21</v>
      </c>
      <c r="T132" s="51"/>
      <c r="U132" s="51"/>
      <c r="V132" s="51">
        <v>485320</v>
      </c>
      <c r="W132" s="51">
        <v>49392</v>
      </c>
      <c r="X132" s="277">
        <v>644040</v>
      </c>
      <c r="Y132" s="277"/>
      <c r="Z132" s="277"/>
      <c r="AA132" s="277">
        <v>146792.23000000001</v>
      </c>
      <c r="AB132" s="277">
        <v>181227.8</v>
      </c>
      <c r="AC132" s="277"/>
      <c r="AD132" s="277"/>
      <c r="AE132" s="277"/>
      <c r="AF132" s="282"/>
      <c r="AG132" s="282"/>
    </row>
    <row r="133" spans="1:33" x14ac:dyDescent="0.2">
      <c r="A133" s="282" t="s">
        <v>1620</v>
      </c>
      <c r="B133" s="275">
        <v>90287.93</v>
      </c>
      <c r="C133" s="275">
        <v>3280</v>
      </c>
      <c r="D133" s="275">
        <v>159274.79</v>
      </c>
      <c r="E133" s="275"/>
      <c r="F133" s="282">
        <v>1449317.62</v>
      </c>
      <c r="G133" s="282">
        <v>1844.01</v>
      </c>
      <c r="H133" s="282"/>
      <c r="K133" s="276">
        <v>40000</v>
      </c>
      <c r="M133" s="276">
        <v>2868.62</v>
      </c>
      <c r="N133" s="282"/>
      <c r="O133" s="282"/>
      <c r="P133" s="282"/>
      <c r="Q133" s="282">
        <v>1904716.16</v>
      </c>
      <c r="R133" s="51"/>
      <c r="S133" s="51">
        <v>402696.84</v>
      </c>
      <c r="T133" s="51"/>
      <c r="U133" s="51"/>
      <c r="V133" s="51">
        <v>379580</v>
      </c>
      <c r="W133" s="51"/>
      <c r="X133" s="277">
        <v>609425</v>
      </c>
      <c r="Y133" s="277"/>
      <c r="Z133" s="277"/>
      <c r="AA133" s="277">
        <v>229583.53</v>
      </c>
      <c r="AB133" s="277">
        <v>75068.72</v>
      </c>
      <c r="AC133" s="277"/>
      <c r="AD133" s="277"/>
      <c r="AE133" s="277"/>
      <c r="AF133" s="282"/>
      <c r="AG133" s="282"/>
    </row>
    <row r="134" spans="1:33" x14ac:dyDescent="0.2">
      <c r="A134" s="282" t="s">
        <v>1621</v>
      </c>
      <c r="B134" s="275">
        <v>296111.84000000003</v>
      </c>
      <c r="C134" s="275">
        <v>0</v>
      </c>
      <c r="D134" s="275">
        <v>19475.32</v>
      </c>
      <c r="E134" s="275"/>
      <c r="F134" s="282">
        <v>457243.9</v>
      </c>
      <c r="G134" s="282">
        <v>79141.13</v>
      </c>
      <c r="H134" s="282"/>
      <c r="M134" s="276"/>
      <c r="N134" s="282"/>
      <c r="O134" s="282"/>
      <c r="P134" s="282"/>
      <c r="Q134" s="282">
        <v>2482221.21</v>
      </c>
      <c r="R134" s="51"/>
      <c r="S134" s="51">
        <v>282632.12</v>
      </c>
      <c r="T134" s="51"/>
      <c r="U134" s="51">
        <v>4.03</v>
      </c>
      <c r="V134" s="51">
        <v>610850</v>
      </c>
      <c r="W134" s="51"/>
      <c r="X134" s="277">
        <v>736038</v>
      </c>
      <c r="Y134" s="277"/>
      <c r="Z134" s="277"/>
      <c r="AA134" s="277">
        <v>255096.15</v>
      </c>
      <c r="AB134" s="277">
        <v>76572.710000000006</v>
      </c>
      <c r="AC134" s="277">
        <v>20000</v>
      </c>
      <c r="AD134" s="277"/>
      <c r="AE134" s="277"/>
      <c r="AF134" s="282"/>
      <c r="AG134" s="282"/>
    </row>
    <row r="135" spans="1:33" x14ac:dyDescent="0.2">
      <c r="A135" s="282" t="s">
        <v>1622</v>
      </c>
      <c r="B135" s="275">
        <v>374619.67</v>
      </c>
      <c r="C135" s="275">
        <v>0</v>
      </c>
      <c r="D135" s="275">
        <v>388492.77</v>
      </c>
      <c r="E135" s="275"/>
      <c r="F135" s="282">
        <v>757544.17</v>
      </c>
      <c r="G135" s="282">
        <v>42831.19</v>
      </c>
      <c r="H135" s="282"/>
      <c r="M135" s="276"/>
      <c r="N135" s="282"/>
      <c r="O135" s="282"/>
      <c r="P135" s="282"/>
      <c r="Q135" s="282">
        <v>3637434.23</v>
      </c>
      <c r="R135" s="51"/>
      <c r="S135" s="51">
        <v>321595.49</v>
      </c>
      <c r="T135" s="51"/>
      <c r="U135" s="51"/>
      <c r="V135" s="51">
        <v>533300</v>
      </c>
      <c r="W135" s="51"/>
      <c r="X135" s="277">
        <v>624857</v>
      </c>
      <c r="Y135" s="277"/>
      <c r="Z135" s="277"/>
      <c r="AA135" s="277">
        <v>166152.54999999999</v>
      </c>
      <c r="AB135" s="277">
        <v>67415.17</v>
      </c>
      <c r="AC135" s="277"/>
      <c r="AD135" s="277"/>
      <c r="AE135" s="277"/>
      <c r="AF135" s="282"/>
      <c r="AG135" s="282"/>
    </row>
    <row r="136" spans="1:33" x14ac:dyDescent="0.2">
      <c r="A136" s="282" t="s">
        <v>1623</v>
      </c>
      <c r="B136" s="275">
        <v>175982.25</v>
      </c>
      <c r="C136" s="275">
        <v>11650</v>
      </c>
      <c r="D136" s="275">
        <v>121279.57</v>
      </c>
      <c r="E136" s="275"/>
      <c r="F136" s="282">
        <v>-68028.800000000003</v>
      </c>
      <c r="G136" s="282">
        <v>93661.64</v>
      </c>
      <c r="H136" s="282"/>
      <c r="M136" s="276"/>
      <c r="N136" s="282"/>
      <c r="O136" s="282"/>
      <c r="P136" s="282"/>
      <c r="Q136" s="282">
        <v>364715.82</v>
      </c>
      <c r="R136" s="51"/>
      <c r="S136" s="51">
        <v>254590.47</v>
      </c>
      <c r="T136" s="51"/>
      <c r="U136" s="51">
        <v>569.16</v>
      </c>
      <c r="V136" s="51">
        <v>420350</v>
      </c>
      <c r="W136" s="51"/>
      <c r="X136" s="277">
        <v>453207.65</v>
      </c>
      <c r="Y136" s="277"/>
      <c r="Z136" s="277">
        <v>3624</v>
      </c>
      <c r="AA136" s="277">
        <v>157592.63</v>
      </c>
      <c r="AB136" s="277">
        <v>71622.710000000006</v>
      </c>
      <c r="AC136" s="277"/>
      <c r="AD136" s="277">
        <v>423.45</v>
      </c>
      <c r="AE136" s="277"/>
      <c r="AF136" s="282"/>
      <c r="AG136" s="282"/>
    </row>
    <row r="137" spans="1:33" x14ac:dyDescent="0.2">
      <c r="A137" s="282" t="s">
        <v>1624</v>
      </c>
      <c r="B137" s="275">
        <v>497734.85</v>
      </c>
      <c r="C137" s="275">
        <v>-130285.72</v>
      </c>
      <c r="D137" s="275">
        <v>5308.16</v>
      </c>
      <c r="E137" s="275"/>
      <c r="F137" s="282">
        <v>90006.13</v>
      </c>
      <c r="G137" s="282">
        <v>122160.11</v>
      </c>
      <c r="H137" s="282"/>
      <c r="M137" s="276"/>
      <c r="N137" s="282"/>
      <c r="O137" s="282"/>
      <c r="P137" s="282"/>
      <c r="Q137" s="282">
        <v>431249.19</v>
      </c>
      <c r="R137" s="51"/>
      <c r="S137" s="51">
        <v>76782.490000000005</v>
      </c>
      <c r="T137" s="51"/>
      <c r="U137" s="51"/>
      <c r="V137" s="51"/>
      <c r="W137" s="51"/>
      <c r="X137" s="277">
        <v>42256.65</v>
      </c>
      <c r="Y137" s="277"/>
      <c r="Z137" s="277"/>
      <c r="AA137" s="277">
        <v>84138.16</v>
      </c>
      <c r="AB137" s="277">
        <v>107.82</v>
      </c>
      <c r="AC137" s="277"/>
      <c r="AD137" s="277"/>
      <c r="AE137" s="277">
        <v>500</v>
      </c>
      <c r="AF137" s="282"/>
      <c r="AG137" s="282"/>
    </row>
    <row r="138" spans="1:33" x14ac:dyDescent="0.2">
      <c r="A138" s="282" t="s">
        <v>1625</v>
      </c>
      <c r="B138" s="275">
        <v>200851.01</v>
      </c>
      <c r="C138" s="275">
        <v>0</v>
      </c>
      <c r="D138" s="275">
        <v>416259.13</v>
      </c>
      <c r="E138" s="275"/>
      <c r="F138" s="282">
        <v>68291.81</v>
      </c>
      <c r="G138" s="282">
        <v>69502.009999999995</v>
      </c>
      <c r="H138" s="282"/>
      <c r="M138" s="276"/>
      <c r="N138" s="282"/>
      <c r="O138" s="282"/>
      <c r="P138" s="282"/>
      <c r="Q138" s="282">
        <v>1781769.65</v>
      </c>
      <c r="R138" s="51"/>
      <c r="S138" s="51">
        <v>274275.12</v>
      </c>
      <c r="T138" s="51"/>
      <c r="U138" s="51"/>
      <c r="V138" s="51"/>
      <c r="W138" s="51">
        <v>1980</v>
      </c>
      <c r="X138" s="277">
        <v>74060</v>
      </c>
      <c r="Y138" s="277"/>
      <c r="Z138" s="277"/>
      <c r="AA138" s="277">
        <v>356196.09</v>
      </c>
      <c r="AB138" s="277">
        <v>6</v>
      </c>
      <c r="AC138" s="277"/>
      <c r="AD138" s="277"/>
      <c r="AE138" s="277"/>
      <c r="AF138" s="282"/>
      <c r="AG138" s="282"/>
    </row>
    <row r="139" spans="1:33" x14ac:dyDescent="0.2">
      <c r="A139" s="282" t="s">
        <v>1626</v>
      </c>
      <c r="B139" s="275">
        <v>301770.25</v>
      </c>
      <c r="C139" s="275">
        <v>0</v>
      </c>
      <c r="D139" s="275">
        <v>166504.15</v>
      </c>
      <c r="E139" s="275"/>
      <c r="F139" s="282">
        <v>-26549.01</v>
      </c>
      <c r="G139" s="282">
        <v>115756.97</v>
      </c>
      <c r="H139" s="282"/>
      <c r="K139" s="276">
        <v>6000</v>
      </c>
      <c r="M139" s="276">
        <v>454.33</v>
      </c>
      <c r="N139" s="282"/>
      <c r="O139" s="282"/>
      <c r="P139" s="282">
        <v>324665.83</v>
      </c>
      <c r="Q139" s="282">
        <v>343312.84</v>
      </c>
      <c r="R139" s="51"/>
      <c r="S139" s="51">
        <v>397709.62</v>
      </c>
      <c r="T139" s="51">
        <v>10000</v>
      </c>
      <c r="U139" s="51"/>
      <c r="V139" s="51">
        <v>479300</v>
      </c>
      <c r="W139" s="51">
        <v>120090</v>
      </c>
      <c r="X139" s="277">
        <v>610625</v>
      </c>
      <c r="Y139" s="277"/>
      <c r="Z139" s="277"/>
      <c r="AA139" s="277">
        <v>388207.55</v>
      </c>
      <c r="AB139" s="277">
        <v>123201.8</v>
      </c>
      <c r="AC139" s="277"/>
      <c r="AD139" s="277"/>
      <c r="AE139" s="277"/>
      <c r="AF139" s="282"/>
      <c r="AG139" s="282"/>
    </row>
    <row r="140" spans="1:33" x14ac:dyDescent="0.2">
      <c r="A140" s="282" t="s">
        <v>1627</v>
      </c>
      <c r="B140" s="275">
        <v>407469.99</v>
      </c>
      <c r="C140" s="275">
        <v>40950</v>
      </c>
      <c r="D140" s="275">
        <v>280290.48</v>
      </c>
      <c r="E140" s="275"/>
      <c r="F140" s="282">
        <v>542041.97</v>
      </c>
      <c r="G140" s="282">
        <v>457369.16</v>
      </c>
      <c r="H140" s="282"/>
      <c r="M140" s="276"/>
      <c r="N140" s="282"/>
      <c r="O140" s="282"/>
      <c r="P140" s="282"/>
      <c r="Q140" s="282">
        <v>1627802.29</v>
      </c>
      <c r="R140" s="51"/>
      <c r="S140" s="51">
        <v>419212.65</v>
      </c>
      <c r="T140" s="51"/>
      <c r="U140" s="51">
        <v>1.55</v>
      </c>
      <c r="V140" s="51">
        <v>365190</v>
      </c>
      <c r="W140" s="51"/>
      <c r="X140" s="277">
        <v>459174</v>
      </c>
      <c r="Y140" s="277"/>
      <c r="Z140" s="277">
        <v>888</v>
      </c>
      <c r="AA140" s="277">
        <v>140460.57999999999</v>
      </c>
      <c r="AB140" s="277">
        <v>23638.31</v>
      </c>
      <c r="AC140" s="277"/>
      <c r="AD140" s="277"/>
      <c r="AE140" s="277"/>
      <c r="AF140" s="282"/>
      <c r="AG140" s="282"/>
    </row>
    <row r="141" spans="1:33" x14ac:dyDescent="0.2">
      <c r="A141" s="282" t="s">
        <v>1628</v>
      </c>
      <c r="B141" s="275">
        <v>600551.35</v>
      </c>
      <c r="C141" s="275">
        <v>0</v>
      </c>
      <c r="D141" s="275">
        <v>537236.31999999995</v>
      </c>
      <c r="E141" s="275"/>
      <c r="F141" s="282">
        <v>400.4</v>
      </c>
      <c r="G141" s="282">
        <v>83357.19</v>
      </c>
      <c r="H141" s="282"/>
      <c r="L141" s="276">
        <v>537434.49</v>
      </c>
      <c r="M141" s="276">
        <v>274.35000000000002</v>
      </c>
      <c r="N141" s="282"/>
      <c r="O141" s="282"/>
      <c r="P141" s="282"/>
      <c r="Q141" s="282">
        <v>2560000</v>
      </c>
      <c r="R141" s="51"/>
      <c r="S141" s="51">
        <v>446825.84</v>
      </c>
      <c r="T141" s="51"/>
      <c r="U141" s="51"/>
      <c r="V141" s="51">
        <v>623450</v>
      </c>
      <c r="W141" s="51"/>
      <c r="X141" s="277">
        <v>714729</v>
      </c>
      <c r="Y141" s="277"/>
      <c r="Z141" s="277">
        <v>3720</v>
      </c>
      <c r="AA141" s="277">
        <v>284714.09000000003</v>
      </c>
      <c r="AB141" s="277">
        <v>16926.28</v>
      </c>
      <c r="AC141" s="277"/>
      <c r="AD141" s="277"/>
      <c r="AE141" s="277"/>
      <c r="AF141" s="282"/>
      <c r="AG141" s="282"/>
    </row>
    <row r="142" spans="1:33" x14ac:dyDescent="0.2">
      <c r="A142" s="282" t="s">
        <v>1629</v>
      </c>
      <c r="B142" s="275">
        <v>367124.33</v>
      </c>
      <c r="C142" s="275">
        <v>0</v>
      </c>
      <c r="D142" s="275">
        <v>64407.13</v>
      </c>
      <c r="E142" s="275"/>
      <c r="F142" s="282">
        <v>802223.02</v>
      </c>
      <c r="G142" s="282">
        <v>52121</v>
      </c>
      <c r="H142" s="282"/>
      <c r="M142" s="276"/>
      <c r="N142" s="282"/>
      <c r="O142" s="282"/>
      <c r="P142" s="282"/>
      <c r="Q142" s="282"/>
      <c r="R142" s="51"/>
      <c r="S142" s="51">
        <v>37324.71</v>
      </c>
      <c r="T142" s="51"/>
      <c r="U142" s="51">
        <v>617.79999999999995</v>
      </c>
      <c r="V142" s="51">
        <v>629100</v>
      </c>
      <c r="W142" s="51">
        <v>404173.75</v>
      </c>
      <c r="X142" s="277">
        <v>821758</v>
      </c>
      <c r="Y142" s="277"/>
      <c r="Z142" s="277">
        <v>11364</v>
      </c>
      <c r="AA142" s="277">
        <v>286697.51</v>
      </c>
      <c r="AB142" s="277">
        <v>32697.1</v>
      </c>
      <c r="AC142" s="277"/>
      <c r="AD142" s="277"/>
      <c r="AE142" s="277"/>
      <c r="AF142" s="282"/>
      <c r="AG142" s="282"/>
    </row>
    <row r="143" spans="1:33" x14ac:dyDescent="0.2">
      <c r="A143" s="282" t="s">
        <v>1630</v>
      </c>
      <c r="B143" s="275">
        <v>337128.04</v>
      </c>
      <c r="C143" s="275">
        <v>0</v>
      </c>
      <c r="D143" s="275">
        <v>47430.22</v>
      </c>
      <c r="E143" s="275"/>
      <c r="F143" s="282">
        <v>1747012.85</v>
      </c>
      <c r="G143" s="282">
        <v>233999.86</v>
      </c>
      <c r="H143" s="282"/>
      <c r="M143" s="276"/>
      <c r="N143" s="282"/>
      <c r="O143" s="282"/>
      <c r="P143" s="282">
        <v>42173.55</v>
      </c>
      <c r="Q143" s="282">
        <v>2368242.5</v>
      </c>
      <c r="R143" s="51"/>
      <c r="S143" s="51">
        <v>287871.2</v>
      </c>
      <c r="T143" s="51"/>
      <c r="U143" s="51"/>
      <c r="V143" s="51">
        <v>515950</v>
      </c>
      <c r="W143" s="51"/>
      <c r="X143" s="277">
        <v>568640</v>
      </c>
      <c r="Y143" s="277">
        <v>9430</v>
      </c>
      <c r="Z143" s="277"/>
      <c r="AA143" s="277">
        <v>133482.21</v>
      </c>
      <c r="AB143" s="277">
        <v>92773.07</v>
      </c>
      <c r="AC143" s="277"/>
      <c r="AD143" s="277"/>
      <c r="AE143" s="277"/>
      <c r="AF143" s="282"/>
      <c r="AG143" s="282"/>
    </row>
    <row r="144" spans="1:33" x14ac:dyDescent="0.2">
      <c r="A144" s="282" t="s">
        <v>1631</v>
      </c>
      <c r="B144" s="275">
        <v>368037.28</v>
      </c>
      <c r="C144" s="275">
        <v>327722.46999999997</v>
      </c>
      <c r="D144" s="275">
        <v>290787.23</v>
      </c>
      <c r="E144" s="275"/>
      <c r="F144" s="282">
        <v>597884.39</v>
      </c>
      <c r="G144" s="282">
        <v>66148.63</v>
      </c>
      <c r="H144" s="282"/>
      <c r="J144" s="276">
        <v>30000</v>
      </c>
      <c r="M144" s="276"/>
      <c r="N144" s="282"/>
      <c r="O144" s="282"/>
      <c r="P144" s="282">
        <v>-17200</v>
      </c>
      <c r="Q144" s="282">
        <v>1552681.09</v>
      </c>
      <c r="R144" s="51"/>
      <c r="S144" s="51">
        <v>563102.69999999995</v>
      </c>
      <c r="T144" s="51"/>
      <c r="U144" s="51">
        <v>2.98</v>
      </c>
      <c r="V144" s="51">
        <v>315575</v>
      </c>
      <c r="W144" s="51">
        <v>59306.75</v>
      </c>
      <c r="X144" s="277">
        <v>345655</v>
      </c>
      <c r="Y144" s="277"/>
      <c r="Z144" s="277"/>
      <c r="AA144" s="277">
        <v>421715.56</v>
      </c>
      <c r="AB144" s="277">
        <v>83023.960000000006</v>
      </c>
      <c r="AC144" s="277"/>
      <c r="AD144" s="277"/>
      <c r="AE144" s="277"/>
      <c r="AF144" s="282"/>
      <c r="AG144" s="282"/>
    </row>
    <row r="145" spans="1:33" x14ac:dyDescent="0.2">
      <c r="A145" s="282" t="s">
        <v>1646</v>
      </c>
      <c r="B145" s="275">
        <v>491600.25</v>
      </c>
      <c r="C145" s="275">
        <v>0</v>
      </c>
      <c r="D145" s="275">
        <v>52419.13</v>
      </c>
      <c r="E145" s="275"/>
      <c r="F145" s="282">
        <v>1627437.88</v>
      </c>
      <c r="G145" s="282">
        <v>649079.28</v>
      </c>
      <c r="H145" s="282"/>
      <c r="M145" s="276"/>
      <c r="N145" s="282"/>
      <c r="O145" s="282"/>
      <c r="P145" s="282"/>
      <c r="Q145" s="282">
        <v>2662147.65</v>
      </c>
      <c r="R145" s="51"/>
      <c r="S145" s="51">
        <v>343366.28</v>
      </c>
      <c r="T145" s="51"/>
      <c r="U145" s="51"/>
      <c r="V145" s="51">
        <v>118834.68</v>
      </c>
      <c r="W145" s="51"/>
      <c r="X145" s="277">
        <v>163489.98000000001</v>
      </c>
      <c r="Y145" s="277"/>
      <c r="Z145" s="277"/>
      <c r="AA145" s="277">
        <v>106080.53</v>
      </c>
      <c r="AB145" s="277">
        <v>31372.21</v>
      </c>
      <c r="AC145" s="277"/>
      <c r="AD145" s="277"/>
      <c r="AE145" s="277">
        <v>2400</v>
      </c>
      <c r="AF145" s="282"/>
      <c r="AG145" s="282"/>
    </row>
    <row r="146" spans="1:33" x14ac:dyDescent="0.2">
      <c r="A146" s="282" t="s">
        <v>1632</v>
      </c>
      <c r="B146" s="275">
        <v>118100.41</v>
      </c>
      <c r="C146" s="275">
        <v>7720</v>
      </c>
      <c r="D146" s="275">
        <v>173178.54</v>
      </c>
      <c r="E146" s="275"/>
      <c r="F146" s="282">
        <v>689868.48</v>
      </c>
      <c r="G146" s="282">
        <v>87756.88</v>
      </c>
      <c r="H146" s="282"/>
      <c r="M146" s="276">
        <v>0</v>
      </c>
      <c r="N146" s="282"/>
      <c r="O146" s="282"/>
      <c r="P146" s="282">
        <v>-820636.02</v>
      </c>
      <c r="Q146" s="282">
        <v>1849445.73</v>
      </c>
      <c r="R146" s="51"/>
      <c r="S146" s="51">
        <v>319831.93</v>
      </c>
      <c r="T146" s="51"/>
      <c r="U146" s="51">
        <v>368.45</v>
      </c>
      <c r="V146" s="51">
        <v>383070</v>
      </c>
      <c r="W146" s="51"/>
      <c r="X146" s="277">
        <v>411690</v>
      </c>
      <c r="Y146" s="277"/>
      <c r="Z146" s="277">
        <v>7920</v>
      </c>
      <c r="AA146" s="277">
        <v>190853.72</v>
      </c>
      <c r="AB146" s="277">
        <v>14831.06</v>
      </c>
      <c r="AC146" s="277"/>
      <c r="AD146" s="277"/>
      <c r="AE146" s="277"/>
      <c r="AF146" s="282"/>
      <c r="AG146" s="282"/>
    </row>
    <row r="147" spans="1:33" x14ac:dyDescent="0.2">
      <c r="A147" s="282" t="s">
        <v>1633</v>
      </c>
      <c r="B147" s="275">
        <v>75186.78</v>
      </c>
      <c r="C147" s="275">
        <v>0</v>
      </c>
      <c r="D147" s="275">
        <v>73540.84</v>
      </c>
      <c r="E147" s="275"/>
      <c r="F147" s="282">
        <v>234661.06</v>
      </c>
      <c r="G147" s="282">
        <v>232336.56</v>
      </c>
      <c r="H147" s="282"/>
      <c r="K147" s="276">
        <v>13975</v>
      </c>
      <c r="M147" s="276">
        <v>0.2</v>
      </c>
      <c r="N147" s="282"/>
      <c r="O147" s="282"/>
      <c r="P147" s="282">
        <v>-2042027.35</v>
      </c>
      <c r="Q147" s="282">
        <v>2606531.4300000002</v>
      </c>
      <c r="R147" s="51"/>
      <c r="S147" s="51">
        <v>368633.17</v>
      </c>
      <c r="T147" s="51"/>
      <c r="U147" s="51"/>
      <c r="V147" s="51">
        <v>724850</v>
      </c>
      <c r="W147" s="51">
        <v>29784.7</v>
      </c>
      <c r="X147" s="277">
        <v>774134.7</v>
      </c>
      <c r="Y147" s="277">
        <v>6400</v>
      </c>
      <c r="Z147" s="277"/>
      <c r="AA147" s="277">
        <v>282173.96000000002</v>
      </c>
      <c r="AB147" s="277">
        <v>21549.25</v>
      </c>
      <c r="AC147" s="277"/>
      <c r="AD147" s="277"/>
      <c r="AE147" s="277"/>
      <c r="AF147" s="282"/>
      <c r="AG147" s="282"/>
    </row>
    <row r="148" spans="1:33" x14ac:dyDescent="0.2">
      <c r="A148" s="282" t="s">
        <v>1634</v>
      </c>
      <c r="B148" s="275">
        <v>364178.93</v>
      </c>
      <c r="C148" s="275">
        <v>0</v>
      </c>
      <c r="D148" s="275">
        <v>221546.5</v>
      </c>
      <c r="E148" s="275"/>
      <c r="F148" s="282">
        <v>92612.34</v>
      </c>
      <c r="G148" s="282">
        <v>-20193.3</v>
      </c>
      <c r="H148" s="282"/>
      <c r="K148" s="276">
        <v>6975</v>
      </c>
      <c r="M148" s="276">
        <v>508.6</v>
      </c>
      <c r="N148" s="282"/>
      <c r="O148" s="282"/>
      <c r="P148" s="282">
        <v>-693605.49</v>
      </c>
      <c r="Q148" s="282">
        <v>1289115.33</v>
      </c>
      <c r="R148" s="51"/>
      <c r="S148" s="51">
        <v>373556.38</v>
      </c>
      <c r="T148" s="51"/>
      <c r="U148" s="51"/>
      <c r="V148" s="51">
        <v>612590</v>
      </c>
      <c r="W148" s="51"/>
      <c r="X148" s="277">
        <v>659877</v>
      </c>
      <c r="Y148" s="277"/>
      <c r="Z148" s="277"/>
      <c r="AA148" s="277">
        <v>231364.93</v>
      </c>
      <c r="AB148" s="277">
        <v>37528.42</v>
      </c>
      <c r="AC148" s="277"/>
      <c r="AD148" s="277"/>
      <c r="AE148" s="277"/>
      <c r="AF148" s="282"/>
      <c r="AG148" s="282"/>
    </row>
    <row r="149" spans="1:33" x14ac:dyDescent="0.2">
      <c r="A149" s="282" t="s">
        <v>1635</v>
      </c>
      <c r="B149" s="275">
        <v>126664.05</v>
      </c>
      <c r="C149" s="275">
        <v>0</v>
      </c>
      <c r="D149" s="275">
        <v>14924.33</v>
      </c>
      <c r="E149" s="275"/>
      <c r="F149" s="282">
        <v>1785012.13</v>
      </c>
      <c r="G149" s="282">
        <v>1041680.82</v>
      </c>
      <c r="H149" s="282"/>
      <c r="K149" s="276">
        <v>6525</v>
      </c>
      <c r="M149" s="276"/>
      <c r="N149" s="282"/>
      <c r="O149" s="282"/>
      <c r="P149" s="282">
        <v>1088312.55</v>
      </c>
      <c r="Q149" s="282">
        <v>2316929.4300000002</v>
      </c>
      <c r="R149" s="51"/>
      <c r="S149" s="51">
        <v>325179.11</v>
      </c>
      <c r="T149" s="51"/>
      <c r="U149" s="51"/>
      <c r="V149" s="51">
        <v>413510</v>
      </c>
      <c r="W149" s="51">
        <v>71635.5</v>
      </c>
      <c r="X149" s="277">
        <v>545813.5</v>
      </c>
      <c r="Y149" s="277">
        <v>7420</v>
      </c>
      <c r="Z149" s="277"/>
      <c r="AA149" s="277">
        <v>598973.87</v>
      </c>
      <c r="AB149" s="277">
        <v>99337.89</v>
      </c>
      <c r="AC149" s="277"/>
      <c r="AD149" s="277"/>
      <c r="AE149" s="277"/>
      <c r="AF149" s="282"/>
      <c r="AG149" s="282"/>
    </row>
    <row r="150" spans="1:33" x14ac:dyDescent="0.2">
      <c r="A150" s="282" t="s">
        <v>1636</v>
      </c>
      <c r="B150" s="275">
        <v>249995.35</v>
      </c>
      <c r="C150" s="275">
        <v>0</v>
      </c>
      <c r="D150" s="275">
        <v>114790.14</v>
      </c>
      <c r="E150" s="275"/>
      <c r="F150" s="282">
        <v>504381.95</v>
      </c>
      <c r="G150" s="282">
        <v>92338.23</v>
      </c>
      <c r="H150" s="282"/>
      <c r="K150" s="276">
        <v>11880</v>
      </c>
      <c r="M150" s="276"/>
      <c r="N150" s="282"/>
      <c r="O150" s="282"/>
      <c r="P150" s="282">
        <v>-1748351.51</v>
      </c>
      <c r="Q150" s="282">
        <v>2601070</v>
      </c>
      <c r="R150" s="51"/>
      <c r="S150" s="51">
        <v>253543.07</v>
      </c>
      <c r="T150" s="51">
        <v>89300</v>
      </c>
      <c r="U150" s="51">
        <v>542.03</v>
      </c>
      <c r="V150" s="51">
        <v>263670</v>
      </c>
      <c r="W150" s="51">
        <v>11808.9</v>
      </c>
      <c r="X150" s="277">
        <v>322178.90000000002</v>
      </c>
      <c r="Y150" s="277"/>
      <c r="Z150" s="277">
        <v>9888</v>
      </c>
      <c r="AA150" s="277">
        <v>145263.39000000001</v>
      </c>
      <c r="AB150" s="277">
        <v>43638.53</v>
      </c>
      <c r="AC150" s="277"/>
      <c r="AD150" s="277"/>
      <c r="AE150" s="277"/>
      <c r="AF150" s="282"/>
      <c r="AG150" s="282"/>
    </row>
    <row r="151" spans="1:33" x14ac:dyDescent="0.2">
      <c r="A151" s="282" t="s">
        <v>1590</v>
      </c>
      <c r="B151" s="275">
        <v>257298.29</v>
      </c>
      <c r="C151" s="275">
        <v>0</v>
      </c>
      <c r="D151" s="275">
        <v>84887.23</v>
      </c>
      <c r="E151" s="275"/>
      <c r="F151" s="282">
        <v>852307.27</v>
      </c>
      <c r="G151" s="282">
        <v>37320.870000000003</v>
      </c>
      <c r="H151" s="282"/>
      <c r="M151" s="276">
        <v>7650</v>
      </c>
      <c r="N151" s="282"/>
      <c r="O151" s="282"/>
      <c r="P151" s="282">
        <v>-266843.52000000002</v>
      </c>
      <c r="Q151" s="282">
        <v>1440146.04</v>
      </c>
      <c r="R151" s="51"/>
      <c r="S151" s="51">
        <v>365583.12</v>
      </c>
      <c r="T151" s="51"/>
      <c r="U151" s="51"/>
      <c r="V151" s="51">
        <v>528400</v>
      </c>
      <c r="W151" s="51"/>
      <c r="X151" s="277">
        <v>629521</v>
      </c>
      <c r="Y151" s="277"/>
      <c r="Z151" s="277"/>
      <c r="AA151" s="277">
        <v>132175.26999999999</v>
      </c>
      <c r="AB151" s="277">
        <v>78612.710000000006</v>
      </c>
      <c r="AC151" s="277"/>
      <c r="AD151" s="277"/>
      <c r="AE151" s="277"/>
      <c r="AF151" s="282"/>
      <c r="AG151" s="282"/>
    </row>
    <row r="152" spans="1:33" x14ac:dyDescent="0.2">
      <c r="A152" s="282" t="s">
        <v>1591</v>
      </c>
      <c r="B152" s="275">
        <v>202850.52</v>
      </c>
      <c r="C152" s="275">
        <v>0</v>
      </c>
      <c r="D152" s="275">
        <v>82756.88</v>
      </c>
      <c r="E152" s="275"/>
      <c r="F152" s="282">
        <v>63317.38</v>
      </c>
      <c r="G152" s="282">
        <v>-184827.01</v>
      </c>
      <c r="H152" s="282"/>
      <c r="L152" s="276">
        <v>16850</v>
      </c>
      <c r="M152" s="276"/>
      <c r="N152" s="282"/>
      <c r="O152" s="282"/>
      <c r="P152" s="282">
        <v>-904389.01</v>
      </c>
      <c r="Q152" s="282">
        <v>1115345.6000000001</v>
      </c>
      <c r="R152" s="51"/>
      <c r="S152" s="51">
        <v>182554.38</v>
      </c>
      <c r="T152" s="51"/>
      <c r="U152" s="51"/>
      <c r="V152" s="51">
        <v>465200</v>
      </c>
      <c r="W152" s="51"/>
      <c r="X152" s="277">
        <v>504800</v>
      </c>
      <c r="Y152" s="277"/>
      <c r="Z152" s="277"/>
      <c r="AA152" s="277">
        <v>86458.91</v>
      </c>
      <c r="AB152" s="277">
        <v>96278.29</v>
      </c>
      <c r="AC152" s="277"/>
      <c r="AD152" s="277"/>
      <c r="AE152" s="277"/>
      <c r="AF152" s="282"/>
      <c r="AG152" s="282"/>
    </row>
    <row r="153" spans="1:33" x14ac:dyDescent="0.2">
      <c r="A153" s="282" t="s">
        <v>1594</v>
      </c>
      <c r="B153" s="275">
        <v>251276.26</v>
      </c>
      <c r="C153" s="275">
        <v>354</v>
      </c>
      <c r="D153" s="275">
        <v>81533.67</v>
      </c>
      <c r="E153" s="275"/>
      <c r="F153" s="282">
        <v>536748.18999999994</v>
      </c>
      <c r="G153" s="282">
        <v>62237.21</v>
      </c>
      <c r="H153" s="282"/>
      <c r="J153" s="276">
        <v>0</v>
      </c>
      <c r="K153" s="276">
        <v>7275</v>
      </c>
      <c r="L153" s="276">
        <v>111600</v>
      </c>
      <c r="M153" s="276"/>
      <c r="N153" s="282"/>
      <c r="O153" s="282"/>
      <c r="P153" s="282">
        <v>-265669.53000000003</v>
      </c>
      <c r="Q153" s="282">
        <v>1161019.07</v>
      </c>
      <c r="R153" s="51"/>
      <c r="S153" s="51">
        <v>239063.11</v>
      </c>
      <c r="T153" s="51">
        <v>19800</v>
      </c>
      <c r="U153" s="51">
        <v>3.41</v>
      </c>
      <c r="V153" s="51">
        <v>517460</v>
      </c>
      <c r="W153" s="51">
        <v>115040</v>
      </c>
      <c r="X153" s="277">
        <v>694810</v>
      </c>
      <c r="Y153" s="277"/>
      <c r="Z153" s="277"/>
      <c r="AA153" s="277">
        <v>220734.75</v>
      </c>
      <c r="AB153" s="277">
        <v>43665.72</v>
      </c>
      <c r="AC153" s="277"/>
      <c r="AD153" s="277"/>
      <c r="AE153" s="277"/>
      <c r="AF153" s="282"/>
      <c r="AG153" s="282"/>
    </row>
    <row r="154" spans="1:33" x14ac:dyDescent="0.2">
      <c r="A154" s="282" t="s">
        <v>1643</v>
      </c>
      <c r="B154" s="275">
        <v>135227.47</v>
      </c>
      <c r="C154" s="275">
        <v>0</v>
      </c>
      <c r="D154" s="275">
        <v>25812.34</v>
      </c>
      <c r="E154" s="275"/>
      <c r="F154" s="282">
        <v>1080161.51</v>
      </c>
      <c r="G154" s="282">
        <v>335139.34999999998</v>
      </c>
      <c r="H154" s="282"/>
      <c r="L154" s="276">
        <v>51125</v>
      </c>
      <c r="M154" s="276"/>
      <c r="N154" s="282"/>
      <c r="O154" s="282"/>
      <c r="P154" s="282">
        <v>-318729.84999999998</v>
      </c>
      <c r="Q154" s="282">
        <v>1993235.29</v>
      </c>
      <c r="R154" s="51"/>
      <c r="S154" s="51">
        <v>250322.64</v>
      </c>
      <c r="T154" s="51"/>
      <c r="U154" s="51"/>
      <c r="V154" s="51">
        <v>452800</v>
      </c>
      <c r="W154" s="51"/>
      <c r="X154" s="277">
        <v>494700</v>
      </c>
      <c r="Y154" s="277"/>
      <c r="Z154" s="277"/>
      <c r="AA154" s="277">
        <v>160562.04999999999</v>
      </c>
      <c r="AB154" s="277">
        <v>184446.36</v>
      </c>
      <c r="AC154" s="277"/>
      <c r="AD154" s="277"/>
      <c r="AE154" s="277"/>
      <c r="AF154" s="282"/>
      <c r="AG154" s="282"/>
    </row>
    <row r="159" spans="1:33" x14ac:dyDescent="0.2">
      <c r="A159" s="282"/>
      <c r="B159" s="275"/>
      <c r="C159" s="275"/>
      <c r="D159" s="275"/>
      <c r="E159" s="275"/>
      <c r="F159" s="282"/>
      <c r="G159" s="282"/>
      <c r="H159" s="282"/>
      <c r="M159" s="276"/>
      <c r="N159" s="282"/>
      <c r="O159" s="282"/>
      <c r="P159" s="282"/>
      <c r="Q159" s="282"/>
      <c r="R159" s="51"/>
      <c r="S159" s="51"/>
      <c r="T159" s="51"/>
      <c r="U159" s="51"/>
      <c r="V159" s="51"/>
      <c r="W159" s="51"/>
      <c r="X159" s="277"/>
      <c r="Y159" s="277"/>
      <c r="Z159" s="277"/>
      <c r="AA159" s="277"/>
      <c r="AB159" s="277"/>
      <c r="AC159" s="277"/>
      <c r="AD159" s="277"/>
      <c r="AE159" s="277"/>
      <c r="AF159" s="282"/>
      <c r="AG159" s="282"/>
    </row>
    <row r="162" spans="2:31" s="259" customFormat="1" x14ac:dyDescent="0.2">
      <c r="B162" s="265"/>
      <c r="C162" s="265"/>
      <c r="D162" s="265"/>
      <c r="E162" s="265"/>
      <c r="I162" s="282"/>
      <c r="J162" s="276"/>
      <c r="K162" s="276"/>
      <c r="L162" s="276"/>
      <c r="M162" s="280"/>
      <c r="R162" s="266"/>
      <c r="S162" s="266"/>
      <c r="T162" s="266"/>
      <c r="U162" s="266"/>
      <c r="V162" s="266"/>
      <c r="W162" s="266"/>
      <c r="X162" s="267"/>
      <c r="Y162" s="267"/>
      <c r="Z162" s="267"/>
      <c r="AA162" s="267"/>
      <c r="AB162" s="267"/>
      <c r="AC162" s="267"/>
      <c r="AD162" s="267"/>
      <c r="AE162" s="26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AO165"/>
  <sheetViews>
    <sheetView topLeftCell="AF1" zoomScale="68" zoomScaleNormal="68" workbookViewId="0">
      <selection activeCell="AM18" sqref="AM18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6.75" style="93" bestFit="1" customWidth="1"/>
    <col min="4" max="4" width="26.625" style="73" customWidth="1"/>
    <col min="5" max="5" width="33.125" style="283"/>
    <col min="6" max="9" width="33.125" style="117"/>
    <col min="10" max="12" width="33.125" style="283"/>
    <col min="13" max="13" width="33.125" style="282"/>
    <col min="14" max="16" width="33.125" style="276"/>
    <col min="17" max="17" width="33.125" style="263"/>
    <col min="18" max="21" width="33.125" style="283"/>
    <col min="22" max="27" width="33.125" style="96"/>
    <col min="28" max="34" width="33.125" style="118"/>
    <col min="35" max="35" width="33.75" style="118" bestFit="1" customWidth="1"/>
    <col min="36" max="36" width="19" style="99" bestFit="1" customWidth="1"/>
    <col min="37" max="37" width="15.5" style="36" bestFit="1" customWidth="1"/>
    <col min="38" max="38" width="15.125" style="25" bestFit="1" customWidth="1"/>
    <col min="39" max="39" width="15.125" style="16" bestFit="1" customWidth="1"/>
    <col min="40" max="40" width="15.125" style="18" bestFit="1" customWidth="1"/>
    <col min="41" max="41" width="16.875" style="25" bestFit="1" customWidth="1"/>
  </cols>
  <sheetData>
    <row r="1" spans="1:41" x14ac:dyDescent="0.2">
      <c r="E1" s="282" t="s">
        <v>590</v>
      </c>
      <c r="F1" s="275" t="s">
        <v>1437</v>
      </c>
      <c r="G1" s="275" t="s">
        <v>1438</v>
      </c>
      <c r="H1" s="275" t="s">
        <v>1439</v>
      </c>
      <c r="I1" s="275" t="s">
        <v>1440</v>
      </c>
      <c r="J1" s="282" t="s">
        <v>1441</v>
      </c>
      <c r="K1" s="282" t="s">
        <v>1442</v>
      </c>
      <c r="L1" s="282" t="s">
        <v>1443</v>
      </c>
      <c r="M1" s="282" t="s">
        <v>1444</v>
      </c>
      <c r="N1" s="276" t="s">
        <v>1445</v>
      </c>
      <c r="O1" s="276" t="s">
        <v>1446</v>
      </c>
      <c r="P1" s="276" t="s">
        <v>1447</v>
      </c>
      <c r="Q1" s="276" t="s">
        <v>1448</v>
      </c>
      <c r="R1" s="282" t="s">
        <v>1449</v>
      </c>
      <c r="S1" s="282" t="s">
        <v>1450</v>
      </c>
      <c r="T1" s="282" t="s">
        <v>1451</v>
      </c>
      <c r="U1" s="282" t="s">
        <v>1452</v>
      </c>
      <c r="V1" s="51" t="s">
        <v>1453</v>
      </c>
      <c r="W1" s="51" t="s">
        <v>1454</v>
      </c>
      <c r="X1" s="51" t="s">
        <v>1455</v>
      </c>
      <c r="Y1" s="51" t="s">
        <v>1456</v>
      </c>
      <c r="Z1" s="51" t="s">
        <v>1457</v>
      </c>
      <c r="AA1" s="51" t="s">
        <v>1458</v>
      </c>
      <c r="AB1" s="277" t="s">
        <v>1459</v>
      </c>
      <c r="AC1" s="277" t="s">
        <v>1460</v>
      </c>
      <c r="AD1" s="277" t="s">
        <v>1461</v>
      </c>
      <c r="AE1" s="277" t="s">
        <v>1462</v>
      </c>
      <c r="AF1" s="277" t="s">
        <v>1463</v>
      </c>
      <c r="AG1" s="277" t="s">
        <v>1464</v>
      </c>
      <c r="AH1" s="277" t="s">
        <v>1465</v>
      </c>
      <c r="AI1" s="277" t="s">
        <v>1466</v>
      </c>
      <c r="AJ1" s="99" t="s">
        <v>6</v>
      </c>
      <c r="AK1" s="36" t="s">
        <v>7</v>
      </c>
      <c r="AL1" s="25" t="s">
        <v>8</v>
      </c>
      <c r="AM1" s="16" t="s">
        <v>9</v>
      </c>
      <c r="AN1" s="18" t="s">
        <v>10</v>
      </c>
      <c r="AO1" s="25" t="s">
        <v>11</v>
      </c>
    </row>
    <row r="2" spans="1:41" x14ac:dyDescent="0.2">
      <c r="E2" s="282" t="s">
        <v>591</v>
      </c>
      <c r="F2" s="275" t="s">
        <v>1467</v>
      </c>
      <c r="G2" s="275" t="s">
        <v>1468</v>
      </c>
      <c r="H2" s="275" t="s">
        <v>1469</v>
      </c>
      <c r="I2" s="275" t="s">
        <v>1470</v>
      </c>
      <c r="J2" s="282" t="s">
        <v>1471</v>
      </c>
      <c r="K2" s="282" t="s">
        <v>1472</v>
      </c>
      <c r="L2" s="282" t="s">
        <v>1473</v>
      </c>
      <c r="M2" s="282" t="s">
        <v>1474</v>
      </c>
      <c r="N2" s="276" t="s">
        <v>1475</v>
      </c>
      <c r="O2" s="276" t="s">
        <v>1476</v>
      </c>
      <c r="P2" s="276" t="s">
        <v>1477</v>
      </c>
      <c r="Q2" s="276" t="s">
        <v>1478</v>
      </c>
      <c r="R2" s="282" t="s">
        <v>1479</v>
      </c>
      <c r="S2" s="282" t="s">
        <v>1480</v>
      </c>
      <c r="T2" s="282" t="s">
        <v>1481</v>
      </c>
      <c r="U2" s="282" t="s">
        <v>1482</v>
      </c>
      <c r="V2" s="51" t="s">
        <v>1483</v>
      </c>
      <c r="W2" s="51" t="s">
        <v>1484</v>
      </c>
      <c r="X2" s="51" t="s">
        <v>1485</v>
      </c>
      <c r="Y2" s="51" t="s">
        <v>1486</v>
      </c>
      <c r="Z2" s="51" t="s">
        <v>1487</v>
      </c>
      <c r="AA2" s="51" t="s">
        <v>1488</v>
      </c>
      <c r="AB2" s="277" t="s">
        <v>1489</v>
      </c>
      <c r="AC2" s="277" t="s">
        <v>1490</v>
      </c>
      <c r="AD2" s="277" t="s">
        <v>1491</v>
      </c>
      <c r="AE2" s="277" t="s">
        <v>1492</v>
      </c>
      <c r="AF2" s="277" t="s">
        <v>1493</v>
      </c>
      <c r="AG2" s="277" t="s">
        <v>1494</v>
      </c>
      <c r="AH2" s="277" t="s">
        <v>1495</v>
      </c>
      <c r="AI2" s="277" t="s">
        <v>1496</v>
      </c>
    </row>
    <row r="3" spans="1:41" x14ac:dyDescent="0.2">
      <c r="E3" s="282" t="s">
        <v>592</v>
      </c>
      <c r="F3" s="275">
        <v>51601586.149999999</v>
      </c>
      <c r="G3" s="275">
        <v>1046219.89</v>
      </c>
      <c r="H3" s="275">
        <v>18496323.16</v>
      </c>
      <c r="I3" s="275">
        <v>13288</v>
      </c>
      <c r="J3" s="282">
        <v>110017901.43000001</v>
      </c>
      <c r="K3" s="282">
        <v>33189606.780000001</v>
      </c>
      <c r="L3" s="282">
        <v>1759.45</v>
      </c>
      <c r="M3" s="282">
        <v>194900</v>
      </c>
      <c r="N3" s="276">
        <v>591700</v>
      </c>
      <c r="O3" s="276">
        <v>3876471.48</v>
      </c>
      <c r="P3" s="276">
        <v>2664481.4900000002</v>
      </c>
      <c r="Q3" s="276">
        <v>811382.97</v>
      </c>
      <c r="R3" s="282">
        <v>522586</v>
      </c>
      <c r="S3" s="282">
        <v>-2904863.25</v>
      </c>
      <c r="T3" s="282">
        <v>-8450715.3200000003</v>
      </c>
      <c r="U3" s="282">
        <v>280655676.07999998</v>
      </c>
      <c r="V3" s="51">
        <v>196.12</v>
      </c>
      <c r="W3" s="51">
        <v>55938567.969999999</v>
      </c>
      <c r="X3" s="51">
        <v>2357484.0699999998</v>
      </c>
      <c r="Y3" s="51">
        <v>15752.9</v>
      </c>
      <c r="Z3" s="51">
        <v>70799552.109999999</v>
      </c>
      <c r="AA3" s="51">
        <v>6417972.7000000002</v>
      </c>
      <c r="AB3" s="277">
        <v>88325794.620000005</v>
      </c>
      <c r="AC3" s="277">
        <v>62402</v>
      </c>
      <c r="AD3" s="277">
        <v>254478</v>
      </c>
      <c r="AE3" s="277">
        <v>32032279.050000001</v>
      </c>
      <c r="AF3" s="277">
        <v>11677896.779999999</v>
      </c>
      <c r="AG3" s="277">
        <v>20000</v>
      </c>
      <c r="AH3" s="277">
        <v>423.45</v>
      </c>
      <c r="AI3" s="277">
        <v>89523.53</v>
      </c>
      <c r="AJ3" s="99">
        <f t="shared" ref="AJ3:AO3" si="0">SUM(AJ4:AJ154)</f>
        <v>71157417.200000018</v>
      </c>
      <c r="AK3" s="36">
        <f t="shared" si="0"/>
        <v>7944035.9399999985</v>
      </c>
      <c r="AL3" s="25">
        <f t="shared" si="0"/>
        <v>63213381.260000013</v>
      </c>
      <c r="AM3" s="16">
        <f t="shared" si="0"/>
        <v>135529525.87</v>
      </c>
      <c r="AN3" s="18">
        <f t="shared" si="0"/>
        <v>132462797.42999993</v>
      </c>
      <c r="AO3" s="31">
        <f t="shared" si="0"/>
        <v>3066728.44</v>
      </c>
    </row>
    <row r="4" spans="1:41" x14ac:dyDescent="0.2">
      <c r="A4" t="s">
        <v>538</v>
      </c>
      <c r="B4" t="s">
        <v>540</v>
      </c>
      <c r="C4" s="93">
        <v>3670</v>
      </c>
      <c r="D4" s="73" t="s">
        <v>1269</v>
      </c>
      <c r="E4" s="282" t="s">
        <v>1497</v>
      </c>
      <c r="F4" s="275">
        <v>360019.64</v>
      </c>
      <c r="G4" s="275">
        <v>29512.95</v>
      </c>
      <c r="H4" s="275">
        <v>231470.36</v>
      </c>
      <c r="I4" s="275"/>
      <c r="J4" s="282">
        <v>367992.08</v>
      </c>
      <c r="K4" s="282">
        <v>263691.59999999998</v>
      </c>
      <c r="L4" s="282"/>
      <c r="O4" s="276">
        <v>25680</v>
      </c>
      <c r="Q4" s="276"/>
      <c r="R4" s="282">
        <v>25000</v>
      </c>
      <c r="S4" s="282"/>
      <c r="T4" s="282"/>
      <c r="U4" s="282">
        <v>2193223.69</v>
      </c>
      <c r="V4" s="51"/>
      <c r="W4" s="51">
        <v>426858.38</v>
      </c>
      <c r="X4" s="51"/>
      <c r="Y4" s="51">
        <v>21.49</v>
      </c>
      <c r="Z4" s="51">
        <v>568950</v>
      </c>
      <c r="AA4" s="51"/>
      <c r="AB4" s="277">
        <v>622129</v>
      </c>
      <c r="AC4" s="277"/>
      <c r="AD4" s="277"/>
      <c r="AE4" s="277">
        <v>115976.81</v>
      </c>
      <c r="AF4" s="277">
        <v>25</v>
      </c>
      <c r="AG4" s="277"/>
      <c r="AH4" s="277"/>
      <c r="AI4" s="277"/>
      <c r="AJ4" s="99">
        <f>SUM(F4:I4)</f>
        <v>621002.94999999995</v>
      </c>
      <c r="AK4" s="36">
        <f>SUM(N4:Q4)</f>
        <v>25680</v>
      </c>
      <c r="AL4" s="25">
        <f>AJ4-AK4</f>
        <v>595322.94999999995</v>
      </c>
      <c r="AM4" s="16">
        <f>SUM(V4:AA4)</f>
        <v>995829.87</v>
      </c>
      <c r="AN4" s="18">
        <f>SUM(AB4:AI4)</f>
        <v>738130.81</v>
      </c>
      <c r="AO4" s="31">
        <f>AM4-AN4</f>
        <v>257699.05999999994</v>
      </c>
    </row>
    <row r="5" spans="1:41" x14ac:dyDescent="0.2">
      <c r="A5" t="s">
        <v>538</v>
      </c>
      <c r="B5" t="s">
        <v>540</v>
      </c>
      <c r="C5" s="93">
        <v>5165</v>
      </c>
      <c r="D5" s="73" t="s">
        <v>1270</v>
      </c>
      <c r="E5" s="282" t="s">
        <v>1498</v>
      </c>
      <c r="F5" s="275">
        <v>705143.58</v>
      </c>
      <c r="G5" s="275">
        <v>0</v>
      </c>
      <c r="H5" s="275">
        <v>106903.8</v>
      </c>
      <c r="I5" s="275"/>
      <c r="J5" s="282">
        <v>880253.2</v>
      </c>
      <c r="K5" s="282">
        <v>546456.16</v>
      </c>
      <c r="L5" s="282"/>
      <c r="O5" s="276">
        <v>24763</v>
      </c>
      <c r="Q5" s="276"/>
      <c r="R5" s="282">
        <v>72000</v>
      </c>
      <c r="S5" s="282"/>
      <c r="T5" s="282"/>
      <c r="U5" s="282">
        <v>1265427.9099999999</v>
      </c>
      <c r="V5" s="51"/>
      <c r="W5" s="51">
        <v>714556.03</v>
      </c>
      <c r="X5" s="51"/>
      <c r="Y5" s="51"/>
      <c r="Z5" s="51">
        <v>709510</v>
      </c>
      <c r="AA5" s="51"/>
      <c r="AB5" s="277">
        <v>849255</v>
      </c>
      <c r="AC5" s="277"/>
      <c r="AD5" s="277"/>
      <c r="AE5" s="277">
        <v>238005.94</v>
      </c>
      <c r="AF5" s="277">
        <v>1681.66</v>
      </c>
      <c r="AG5" s="277"/>
      <c r="AH5" s="277"/>
      <c r="AI5" s="277"/>
      <c r="AJ5" s="99">
        <f t="shared" ref="AJ5:AJ68" si="1">SUM(F5:I5)</f>
        <v>812047.38</v>
      </c>
      <c r="AK5" s="36">
        <f t="shared" ref="AK5:AK68" si="2">SUM(N5:Q5)</f>
        <v>24763</v>
      </c>
      <c r="AL5" s="25">
        <f t="shared" ref="AL5:AL68" si="3">AJ5-AK5</f>
        <v>787284.38</v>
      </c>
      <c r="AM5" s="16">
        <f t="shared" ref="AM5:AM68" si="4">SUM(V5:AA5)</f>
        <v>1424066.03</v>
      </c>
      <c r="AN5" s="18">
        <f t="shared" ref="AN5:AN68" si="5">SUM(AB5:AI5)</f>
        <v>1088942.5999999999</v>
      </c>
      <c r="AO5" s="31">
        <f t="shared" ref="AO5:AO68" si="6">AM5-AN5</f>
        <v>335123.43000000017</v>
      </c>
    </row>
    <row r="6" spans="1:41" x14ac:dyDescent="0.2">
      <c r="A6" t="s">
        <v>538</v>
      </c>
      <c r="B6" t="s">
        <v>540</v>
      </c>
      <c r="C6" s="93">
        <v>4663</v>
      </c>
      <c r="D6" s="73" t="s">
        <v>1271</v>
      </c>
      <c r="E6" s="282" t="s">
        <v>1499</v>
      </c>
      <c r="F6" s="275">
        <v>394953.81</v>
      </c>
      <c r="G6" s="275">
        <v>0</v>
      </c>
      <c r="H6" s="275">
        <v>56596.67</v>
      </c>
      <c r="I6" s="275"/>
      <c r="J6" s="282">
        <v>934537.49</v>
      </c>
      <c r="K6" s="282">
        <v>389561.84</v>
      </c>
      <c r="L6" s="282"/>
      <c r="O6" s="276">
        <v>12540</v>
      </c>
      <c r="Q6" s="276">
        <v>43.29</v>
      </c>
      <c r="R6" s="282">
        <v>110000</v>
      </c>
      <c r="S6" s="282"/>
      <c r="T6" s="282"/>
      <c r="U6" s="282">
        <v>3482828.65</v>
      </c>
      <c r="V6" s="51"/>
      <c r="W6" s="51">
        <v>298800.15000000002</v>
      </c>
      <c r="X6" s="51"/>
      <c r="Y6" s="51"/>
      <c r="Z6" s="51">
        <v>646000</v>
      </c>
      <c r="AA6" s="51">
        <v>174785</v>
      </c>
      <c r="AB6" s="277">
        <v>769549</v>
      </c>
      <c r="AC6" s="277"/>
      <c r="AD6" s="277"/>
      <c r="AE6" s="277">
        <v>373880.88</v>
      </c>
      <c r="AF6" s="277">
        <v>25</v>
      </c>
      <c r="AG6" s="277"/>
      <c r="AH6" s="277"/>
      <c r="AI6" s="277"/>
      <c r="AJ6" s="99">
        <f t="shared" si="1"/>
        <v>451550.48</v>
      </c>
      <c r="AK6" s="36">
        <f t="shared" si="2"/>
        <v>12583.29</v>
      </c>
      <c r="AL6" s="25">
        <f t="shared" si="3"/>
        <v>438967.19</v>
      </c>
      <c r="AM6" s="16">
        <f t="shared" si="4"/>
        <v>1119585.1499999999</v>
      </c>
      <c r="AN6" s="18">
        <f t="shared" si="5"/>
        <v>1143454.8799999999</v>
      </c>
      <c r="AO6" s="31">
        <f t="shared" si="6"/>
        <v>-23869.729999999981</v>
      </c>
    </row>
    <row r="7" spans="1:41" x14ac:dyDescent="0.2">
      <c r="A7" t="s">
        <v>538</v>
      </c>
      <c r="B7" t="s">
        <v>540</v>
      </c>
      <c r="C7" s="93">
        <v>4364</v>
      </c>
      <c r="D7" s="73" t="s">
        <v>1272</v>
      </c>
      <c r="E7" s="282" t="s">
        <v>1500</v>
      </c>
      <c r="F7" s="275">
        <v>273085.32</v>
      </c>
      <c r="G7" s="275">
        <v>0</v>
      </c>
      <c r="H7" s="275">
        <v>103718</v>
      </c>
      <c r="I7" s="275"/>
      <c r="J7" s="282">
        <v>536369.86</v>
      </c>
      <c r="K7" s="282">
        <v>412711.87</v>
      </c>
      <c r="L7" s="282"/>
      <c r="O7" s="276">
        <v>133766.63</v>
      </c>
      <c r="Q7" s="276"/>
      <c r="R7" s="282"/>
      <c r="S7" s="282"/>
      <c r="T7" s="282"/>
      <c r="U7" s="282">
        <v>3940312</v>
      </c>
      <c r="V7" s="51"/>
      <c r="W7" s="51">
        <v>589777.85</v>
      </c>
      <c r="X7" s="51"/>
      <c r="Y7" s="51"/>
      <c r="Z7" s="51">
        <v>429350</v>
      </c>
      <c r="AA7" s="51"/>
      <c r="AB7" s="277">
        <v>555660</v>
      </c>
      <c r="AC7" s="277"/>
      <c r="AD7" s="277"/>
      <c r="AE7" s="277">
        <v>242121.28</v>
      </c>
      <c r="AF7" s="277">
        <v>131987.6</v>
      </c>
      <c r="AG7" s="277"/>
      <c r="AH7" s="277"/>
      <c r="AI7" s="277"/>
      <c r="AJ7" s="99">
        <f t="shared" si="1"/>
        <v>376803.32</v>
      </c>
      <c r="AK7" s="36">
        <f t="shared" si="2"/>
        <v>133766.63</v>
      </c>
      <c r="AL7" s="25">
        <f t="shared" si="3"/>
        <v>243036.69</v>
      </c>
      <c r="AM7" s="16">
        <f t="shared" si="4"/>
        <v>1019127.85</v>
      </c>
      <c r="AN7" s="18">
        <f t="shared" si="5"/>
        <v>929768.88</v>
      </c>
      <c r="AO7" s="31">
        <f t="shared" si="6"/>
        <v>89358.969999999972</v>
      </c>
    </row>
    <row r="8" spans="1:41" x14ac:dyDescent="0.2">
      <c r="A8" t="s">
        <v>538</v>
      </c>
      <c r="B8" t="s">
        <v>540</v>
      </c>
      <c r="C8" s="93">
        <v>4222</v>
      </c>
      <c r="D8" s="73" t="s">
        <v>1273</v>
      </c>
      <c r="E8" s="282" t="s">
        <v>1501</v>
      </c>
      <c r="F8" s="275">
        <v>554602.88</v>
      </c>
      <c r="G8" s="275">
        <v>0</v>
      </c>
      <c r="H8" s="275">
        <v>59419.55</v>
      </c>
      <c r="I8" s="275"/>
      <c r="J8" s="282">
        <v>368361.86</v>
      </c>
      <c r="K8" s="282">
        <v>260126.57</v>
      </c>
      <c r="L8" s="282"/>
      <c r="M8" s="282">
        <v>194900</v>
      </c>
      <c r="O8" s="276">
        <v>26790</v>
      </c>
      <c r="Q8" s="276">
        <v>0</v>
      </c>
      <c r="R8" s="282"/>
      <c r="S8" s="282"/>
      <c r="T8" s="282"/>
      <c r="U8" s="282">
        <v>2735240.51</v>
      </c>
      <c r="V8" s="51"/>
      <c r="W8" s="51">
        <v>333405.93</v>
      </c>
      <c r="X8" s="51"/>
      <c r="Y8" s="51"/>
      <c r="Z8" s="51">
        <v>554840</v>
      </c>
      <c r="AA8" s="51"/>
      <c r="AB8" s="277">
        <v>607081</v>
      </c>
      <c r="AC8" s="277"/>
      <c r="AD8" s="277"/>
      <c r="AE8" s="277">
        <v>181885.58</v>
      </c>
      <c r="AF8" s="277">
        <v>46964.71</v>
      </c>
      <c r="AG8" s="277"/>
      <c r="AH8" s="277"/>
      <c r="AI8" s="277"/>
      <c r="AJ8" s="99">
        <f t="shared" si="1"/>
        <v>614022.43000000005</v>
      </c>
      <c r="AK8" s="36">
        <f t="shared" si="2"/>
        <v>26790</v>
      </c>
      <c r="AL8" s="25">
        <f t="shared" si="3"/>
        <v>587232.43000000005</v>
      </c>
      <c r="AM8" s="16">
        <f t="shared" si="4"/>
        <v>888245.92999999993</v>
      </c>
      <c r="AN8" s="18">
        <f t="shared" si="5"/>
        <v>835931.28999999992</v>
      </c>
      <c r="AO8" s="31">
        <f t="shared" si="6"/>
        <v>52314.640000000014</v>
      </c>
    </row>
    <row r="9" spans="1:41" x14ac:dyDescent="0.2">
      <c r="A9" t="s">
        <v>538</v>
      </c>
      <c r="B9" t="s">
        <v>540</v>
      </c>
      <c r="C9" s="93">
        <v>3681</v>
      </c>
      <c r="D9" s="73" t="s">
        <v>1274</v>
      </c>
      <c r="E9" s="282" t="s">
        <v>1502</v>
      </c>
      <c r="F9" s="275">
        <v>155844.41</v>
      </c>
      <c r="G9" s="275">
        <v>0</v>
      </c>
      <c r="H9" s="275">
        <v>27283.88</v>
      </c>
      <c r="I9" s="275"/>
      <c r="J9" s="282">
        <v>757010.11</v>
      </c>
      <c r="K9" s="282">
        <v>1123357.94</v>
      </c>
      <c r="L9" s="282"/>
      <c r="O9" s="276">
        <v>23250</v>
      </c>
      <c r="Q9" s="276"/>
      <c r="R9" s="282"/>
      <c r="S9" s="282"/>
      <c r="T9" s="282">
        <v>180423.8</v>
      </c>
      <c r="U9" s="282">
        <v>2266802.89</v>
      </c>
      <c r="V9" s="51"/>
      <c r="W9" s="51">
        <v>264995.87</v>
      </c>
      <c r="X9" s="51"/>
      <c r="Y9" s="51"/>
      <c r="Z9" s="51">
        <v>384560</v>
      </c>
      <c r="AA9" s="51"/>
      <c r="AB9" s="277">
        <v>436354</v>
      </c>
      <c r="AC9" s="277"/>
      <c r="AD9" s="277"/>
      <c r="AE9" s="277">
        <v>221098.82</v>
      </c>
      <c r="AF9" s="277">
        <v>25</v>
      </c>
      <c r="AG9" s="277"/>
      <c r="AH9" s="277"/>
      <c r="AI9" s="277"/>
      <c r="AJ9" s="99">
        <f t="shared" si="1"/>
        <v>183128.29</v>
      </c>
      <c r="AK9" s="36">
        <f t="shared" si="2"/>
        <v>23250</v>
      </c>
      <c r="AL9" s="25">
        <f t="shared" si="3"/>
        <v>159878.29</v>
      </c>
      <c r="AM9" s="16">
        <f t="shared" si="4"/>
        <v>649555.87</v>
      </c>
      <c r="AN9" s="18">
        <f t="shared" si="5"/>
        <v>657477.82000000007</v>
      </c>
      <c r="AO9" s="31">
        <f t="shared" si="6"/>
        <v>-7921.9500000000698</v>
      </c>
    </row>
    <row r="10" spans="1:41" x14ac:dyDescent="0.2">
      <c r="A10" t="s">
        <v>538</v>
      </c>
      <c r="B10" t="s">
        <v>540</v>
      </c>
      <c r="C10" s="93">
        <v>2627</v>
      </c>
      <c r="D10" s="73" t="s">
        <v>1275</v>
      </c>
      <c r="E10" s="282" t="s">
        <v>1503</v>
      </c>
      <c r="F10" s="275">
        <v>312532.45</v>
      </c>
      <c r="G10" s="275">
        <v>0</v>
      </c>
      <c r="H10" s="275">
        <v>426445.64</v>
      </c>
      <c r="I10" s="275"/>
      <c r="J10" s="282">
        <v>944593.88</v>
      </c>
      <c r="K10" s="282">
        <v>680143.6</v>
      </c>
      <c r="L10" s="282"/>
      <c r="O10" s="276">
        <v>23760</v>
      </c>
      <c r="Q10" s="276"/>
      <c r="R10" s="282">
        <v>18000</v>
      </c>
      <c r="S10" s="282"/>
      <c r="T10" s="282"/>
      <c r="U10" s="282">
        <v>2678016.84</v>
      </c>
      <c r="V10" s="51"/>
      <c r="W10" s="51">
        <v>745469.42</v>
      </c>
      <c r="X10" s="51">
        <v>260</v>
      </c>
      <c r="Y10" s="51"/>
      <c r="Z10" s="51">
        <v>227200</v>
      </c>
      <c r="AA10" s="51"/>
      <c r="AB10" s="277">
        <v>280629</v>
      </c>
      <c r="AC10" s="277"/>
      <c r="AD10" s="277"/>
      <c r="AE10" s="277">
        <v>523302.73</v>
      </c>
      <c r="AF10" s="277">
        <v>88289.42</v>
      </c>
      <c r="AG10" s="277"/>
      <c r="AH10" s="277"/>
      <c r="AI10" s="277"/>
      <c r="AJ10" s="99">
        <f t="shared" si="1"/>
        <v>738978.09000000008</v>
      </c>
      <c r="AK10" s="36">
        <f t="shared" si="2"/>
        <v>23760</v>
      </c>
      <c r="AL10" s="25">
        <f t="shared" si="3"/>
        <v>715218.09000000008</v>
      </c>
      <c r="AM10" s="16">
        <f t="shared" si="4"/>
        <v>972929.42</v>
      </c>
      <c r="AN10" s="18">
        <f t="shared" si="5"/>
        <v>892221.15</v>
      </c>
      <c r="AO10" s="31">
        <f t="shared" si="6"/>
        <v>80708.270000000019</v>
      </c>
    </row>
    <row r="11" spans="1:41" x14ac:dyDescent="0.2">
      <c r="A11" t="s">
        <v>538</v>
      </c>
      <c r="B11" t="s">
        <v>540</v>
      </c>
      <c r="C11" s="93">
        <v>2345</v>
      </c>
      <c r="D11" s="73" t="s">
        <v>1276</v>
      </c>
      <c r="E11" s="282" t="s">
        <v>1504</v>
      </c>
      <c r="F11" s="275">
        <v>451435.08</v>
      </c>
      <c r="G11" s="275">
        <v>61105.26</v>
      </c>
      <c r="H11" s="275">
        <v>85612.75</v>
      </c>
      <c r="I11" s="275"/>
      <c r="J11" s="282">
        <v>1969040.31</v>
      </c>
      <c r="K11" s="282">
        <v>22318.25</v>
      </c>
      <c r="L11" s="282"/>
      <c r="O11" s="276">
        <v>40220</v>
      </c>
      <c r="Q11" s="276">
        <v>25804.73</v>
      </c>
      <c r="R11" s="282"/>
      <c r="S11" s="282"/>
      <c r="T11" s="282"/>
      <c r="U11" s="282">
        <v>585220.22</v>
      </c>
      <c r="V11" s="51"/>
      <c r="W11" s="51">
        <v>689394.76</v>
      </c>
      <c r="X11" s="51"/>
      <c r="Y11" s="51">
        <v>3.33</v>
      </c>
      <c r="Z11" s="51">
        <v>369010</v>
      </c>
      <c r="AA11" s="51"/>
      <c r="AB11" s="277">
        <v>535730</v>
      </c>
      <c r="AC11" s="277"/>
      <c r="AD11" s="277"/>
      <c r="AE11" s="277">
        <v>223183.18</v>
      </c>
      <c r="AF11" s="277">
        <v>341232.14</v>
      </c>
      <c r="AG11" s="277"/>
      <c r="AH11" s="277"/>
      <c r="AI11" s="277"/>
      <c r="AJ11" s="99">
        <f t="shared" si="1"/>
        <v>598153.09000000008</v>
      </c>
      <c r="AK11" s="36">
        <f t="shared" si="2"/>
        <v>66024.73</v>
      </c>
      <c r="AL11" s="25">
        <f t="shared" si="3"/>
        <v>532128.3600000001</v>
      </c>
      <c r="AM11" s="16">
        <f t="shared" si="4"/>
        <v>1058408.0899999999</v>
      </c>
      <c r="AN11" s="18">
        <f t="shared" si="5"/>
        <v>1100145.3199999998</v>
      </c>
      <c r="AO11" s="31">
        <f t="shared" si="6"/>
        <v>-41737.229999999981</v>
      </c>
    </row>
    <row r="12" spans="1:41" x14ac:dyDescent="0.2">
      <c r="A12" t="s">
        <v>538</v>
      </c>
      <c r="B12" t="s">
        <v>540</v>
      </c>
      <c r="C12" s="93">
        <v>2209</v>
      </c>
      <c r="D12" s="73" t="s">
        <v>1277</v>
      </c>
      <c r="E12" s="282" t="s">
        <v>1505</v>
      </c>
      <c r="F12" s="275">
        <v>442116.95</v>
      </c>
      <c r="G12" s="275">
        <v>50000</v>
      </c>
      <c r="H12" s="275">
        <v>287172.03000000003</v>
      </c>
      <c r="I12" s="275"/>
      <c r="J12" s="282">
        <v>494375.1</v>
      </c>
      <c r="K12" s="282">
        <v>976589.24</v>
      </c>
      <c r="L12" s="282"/>
      <c r="N12" s="276">
        <v>50000</v>
      </c>
      <c r="O12" s="276">
        <v>39540</v>
      </c>
      <c r="Q12" s="276">
        <v>450</v>
      </c>
      <c r="R12" s="282">
        <v>55000</v>
      </c>
      <c r="S12" s="282"/>
      <c r="T12" s="282"/>
      <c r="U12" s="282">
        <v>1804328.64</v>
      </c>
      <c r="V12" s="51"/>
      <c r="W12" s="51">
        <v>274590.71999999997</v>
      </c>
      <c r="X12" s="51"/>
      <c r="Y12" s="51"/>
      <c r="Z12" s="51">
        <v>612900</v>
      </c>
      <c r="AA12" s="51"/>
      <c r="AB12" s="277">
        <v>654900</v>
      </c>
      <c r="AC12" s="277"/>
      <c r="AD12" s="277"/>
      <c r="AE12" s="277">
        <v>206273.79</v>
      </c>
      <c r="AF12" s="277">
        <v>100378.84</v>
      </c>
      <c r="AG12" s="277"/>
      <c r="AH12" s="277"/>
      <c r="AI12" s="277">
        <v>370</v>
      </c>
      <c r="AJ12" s="99">
        <f t="shared" si="1"/>
        <v>779288.98</v>
      </c>
      <c r="AK12" s="36">
        <f t="shared" si="2"/>
        <v>89990</v>
      </c>
      <c r="AL12" s="25">
        <f t="shared" si="3"/>
        <v>689298.98</v>
      </c>
      <c r="AM12" s="16">
        <f t="shared" si="4"/>
        <v>887490.72</v>
      </c>
      <c r="AN12" s="18">
        <f t="shared" si="5"/>
        <v>961922.63</v>
      </c>
      <c r="AO12" s="31">
        <f t="shared" si="6"/>
        <v>-74431.910000000033</v>
      </c>
    </row>
    <row r="13" spans="1:41" x14ac:dyDescent="0.2">
      <c r="A13" t="s">
        <v>538</v>
      </c>
      <c r="B13" t="s">
        <v>540</v>
      </c>
      <c r="C13" s="93">
        <v>2329</v>
      </c>
      <c r="D13" s="73" t="s">
        <v>1278</v>
      </c>
      <c r="E13" s="282" t="s">
        <v>1506</v>
      </c>
      <c r="F13" s="275">
        <v>298328.26</v>
      </c>
      <c r="G13" s="275">
        <v>12974.59</v>
      </c>
      <c r="H13" s="275">
        <v>281270.32</v>
      </c>
      <c r="I13" s="275"/>
      <c r="J13" s="282">
        <v>189513.97</v>
      </c>
      <c r="K13" s="282">
        <v>295136.11</v>
      </c>
      <c r="L13" s="282"/>
      <c r="O13" s="276">
        <v>10220</v>
      </c>
      <c r="Q13" s="276"/>
      <c r="R13" s="282">
        <v>35000</v>
      </c>
      <c r="S13" s="282"/>
      <c r="T13" s="282"/>
      <c r="U13" s="282">
        <v>667029.63</v>
      </c>
      <c r="V13" s="51"/>
      <c r="W13" s="51">
        <v>666814.39</v>
      </c>
      <c r="X13" s="51"/>
      <c r="Y13" s="51"/>
      <c r="Z13" s="51">
        <v>512860</v>
      </c>
      <c r="AA13" s="51"/>
      <c r="AB13" s="277">
        <v>555200</v>
      </c>
      <c r="AC13" s="277"/>
      <c r="AD13" s="277"/>
      <c r="AE13" s="277">
        <v>226537.1</v>
      </c>
      <c r="AF13" s="277">
        <v>25121.98</v>
      </c>
      <c r="AG13" s="277"/>
      <c r="AH13" s="277"/>
      <c r="AI13" s="277"/>
      <c r="AJ13" s="99">
        <f t="shared" si="1"/>
        <v>592573.17000000004</v>
      </c>
      <c r="AK13" s="36">
        <f t="shared" si="2"/>
        <v>10220</v>
      </c>
      <c r="AL13" s="25">
        <f t="shared" si="3"/>
        <v>582353.17000000004</v>
      </c>
      <c r="AM13" s="16">
        <f t="shared" si="4"/>
        <v>1179674.3900000001</v>
      </c>
      <c r="AN13" s="18">
        <f t="shared" si="5"/>
        <v>806859.08</v>
      </c>
      <c r="AO13" s="31">
        <f t="shared" si="6"/>
        <v>372815.31000000017</v>
      </c>
    </row>
    <row r="14" spans="1:41" x14ac:dyDescent="0.2">
      <c r="A14" t="s">
        <v>538</v>
      </c>
      <c r="B14" t="s">
        <v>540</v>
      </c>
      <c r="C14" s="93">
        <v>2781</v>
      </c>
      <c r="D14" s="73" t="s">
        <v>1279</v>
      </c>
      <c r="E14" s="282" t="s">
        <v>1507</v>
      </c>
      <c r="F14" s="275">
        <v>165253.94</v>
      </c>
      <c r="G14" s="275">
        <v>30000</v>
      </c>
      <c r="H14" s="275">
        <v>336803.75</v>
      </c>
      <c r="I14" s="275"/>
      <c r="J14" s="282">
        <v>3</v>
      </c>
      <c r="K14" s="282">
        <v>315787.3</v>
      </c>
      <c r="L14" s="282"/>
      <c r="O14" s="276">
        <v>20850</v>
      </c>
      <c r="Q14" s="276"/>
      <c r="R14" s="282">
        <v>15000</v>
      </c>
      <c r="S14" s="282"/>
      <c r="T14" s="282"/>
      <c r="U14" s="282">
        <v>818351.54</v>
      </c>
      <c r="V14" s="51"/>
      <c r="W14" s="51">
        <v>546893.11</v>
      </c>
      <c r="X14" s="51"/>
      <c r="Y14" s="51"/>
      <c r="Z14" s="51">
        <v>293150</v>
      </c>
      <c r="AA14" s="51"/>
      <c r="AB14" s="277">
        <v>436022</v>
      </c>
      <c r="AC14" s="277"/>
      <c r="AD14" s="277"/>
      <c r="AE14" s="277">
        <v>282296.76</v>
      </c>
      <c r="AF14" s="277">
        <v>27509.200000000001</v>
      </c>
      <c r="AG14" s="277"/>
      <c r="AH14" s="277"/>
      <c r="AI14" s="277"/>
      <c r="AJ14" s="99">
        <f t="shared" si="1"/>
        <v>532057.68999999994</v>
      </c>
      <c r="AK14" s="36">
        <f t="shared" si="2"/>
        <v>20850</v>
      </c>
      <c r="AL14" s="25">
        <f t="shared" si="3"/>
        <v>511207.68999999994</v>
      </c>
      <c r="AM14" s="16">
        <f t="shared" si="4"/>
        <v>840043.11</v>
      </c>
      <c r="AN14" s="18">
        <f t="shared" si="5"/>
        <v>745827.96</v>
      </c>
      <c r="AO14" s="31">
        <f t="shared" si="6"/>
        <v>94215.150000000023</v>
      </c>
    </row>
    <row r="15" spans="1:41" x14ac:dyDescent="0.2">
      <c r="A15" t="s">
        <v>538</v>
      </c>
      <c r="B15" t="s">
        <v>540</v>
      </c>
      <c r="C15" s="93">
        <v>3427</v>
      </c>
      <c r="D15" s="73" t="s">
        <v>1280</v>
      </c>
      <c r="E15" s="282" t="s">
        <v>1508</v>
      </c>
      <c r="F15" s="275">
        <v>182510.86</v>
      </c>
      <c r="G15" s="275">
        <v>0</v>
      </c>
      <c r="H15" s="275">
        <v>92550.93</v>
      </c>
      <c r="I15" s="275"/>
      <c r="J15" s="282">
        <v>960953.77</v>
      </c>
      <c r="K15" s="282">
        <v>-5322.4</v>
      </c>
      <c r="L15" s="282"/>
      <c r="O15" s="276">
        <v>24950</v>
      </c>
      <c r="Q15" s="276">
        <v>170.99</v>
      </c>
      <c r="R15" s="282"/>
      <c r="S15" s="282"/>
      <c r="T15" s="282"/>
      <c r="U15" s="282">
        <v>3873985.05</v>
      </c>
      <c r="V15" s="51"/>
      <c r="W15" s="51">
        <v>261254.73</v>
      </c>
      <c r="X15" s="51"/>
      <c r="Y15" s="51"/>
      <c r="Z15" s="51">
        <v>602650</v>
      </c>
      <c r="AA15" s="51"/>
      <c r="AB15" s="277">
        <v>639650</v>
      </c>
      <c r="AC15" s="277"/>
      <c r="AD15" s="277"/>
      <c r="AE15" s="277">
        <v>179900.38</v>
      </c>
      <c r="AF15" s="277">
        <v>1318513.68</v>
      </c>
      <c r="AG15" s="277"/>
      <c r="AH15" s="277"/>
      <c r="AI15" s="277"/>
      <c r="AJ15" s="99">
        <f t="shared" si="1"/>
        <v>275061.78999999998</v>
      </c>
      <c r="AK15" s="36">
        <f t="shared" si="2"/>
        <v>25120.99</v>
      </c>
      <c r="AL15" s="25">
        <f t="shared" si="3"/>
        <v>249940.8</v>
      </c>
      <c r="AM15" s="16">
        <f t="shared" si="4"/>
        <v>863904.73</v>
      </c>
      <c r="AN15" s="18">
        <f t="shared" si="5"/>
        <v>2138064.06</v>
      </c>
      <c r="AO15" s="31">
        <f t="shared" si="6"/>
        <v>-1274159.33</v>
      </c>
    </row>
    <row r="16" spans="1:41" x14ac:dyDescent="0.2">
      <c r="A16" t="s">
        <v>538</v>
      </c>
      <c r="B16" t="s">
        <v>540</v>
      </c>
      <c r="C16" s="93">
        <v>2582</v>
      </c>
      <c r="D16" s="73" t="s">
        <v>1281</v>
      </c>
      <c r="E16" s="282" t="s">
        <v>1509</v>
      </c>
      <c r="F16" s="275">
        <v>185028.89</v>
      </c>
      <c r="G16" s="275">
        <v>0</v>
      </c>
      <c r="H16" s="275">
        <v>101743.25</v>
      </c>
      <c r="I16" s="275"/>
      <c r="J16" s="282">
        <v>1529382.18</v>
      </c>
      <c r="K16" s="282">
        <v>173115.53</v>
      </c>
      <c r="L16" s="282"/>
      <c r="O16" s="276">
        <v>74267</v>
      </c>
      <c r="Q16" s="276"/>
      <c r="R16" s="282"/>
      <c r="S16" s="282"/>
      <c r="T16" s="282"/>
      <c r="U16" s="282">
        <v>2037072.22</v>
      </c>
      <c r="V16" s="51"/>
      <c r="W16" s="51">
        <v>526493.23</v>
      </c>
      <c r="X16" s="51"/>
      <c r="Y16" s="51">
        <v>0.26</v>
      </c>
      <c r="Z16" s="51">
        <v>389050</v>
      </c>
      <c r="AA16" s="51">
        <v>60000</v>
      </c>
      <c r="AB16" s="277">
        <v>570895</v>
      </c>
      <c r="AC16" s="277"/>
      <c r="AD16" s="277"/>
      <c r="AE16" s="277">
        <v>299861.39</v>
      </c>
      <c r="AF16" s="277">
        <v>52085.72</v>
      </c>
      <c r="AG16" s="277"/>
      <c r="AH16" s="277"/>
      <c r="AI16" s="277">
        <v>60000</v>
      </c>
      <c r="AJ16" s="99">
        <f t="shared" si="1"/>
        <v>286772.14</v>
      </c>
      <c r="AK16" s="36">
        <f t="shared" si="2"/>
        <v>74267</v>
      </c>
      <c r="AL16" s="25">
        <f t="shared" si="3"/>
        <v>212505.14</v>
      </c>
      <c r="AM16" s="16">
        <f t="shared" si="4"/>
        <v>975543.49</v>
      </c>
      <c r="AN16" s="18">
        <f t="shared" si="5"/>
        <v>982842.11</v>
      </c>
      <c r="AO16" s="31">
        <f t="shared" si="6"/>
        <v>-7298.6199999999953</v>
      </c>
    </row>
    <row r="17" spans="1:41" x14ac:dyDescent="0.2">
      <c r="A17" t="s">
        <v>538</v>
      </c>
      <c r="B17" t="s">
        <v>540</v>
      </c>
      <c r="C17" s="93">
        <v>1491</v>
      </c>
      <c r="D17" s="73" t="s">
        <v>1282</v>
      </c>
      <c r="E17" s="282" t="s">
        <v>1510</v>
      </c>
      <c r="F17" s="275">
        <v>270521.81</v>
      </c>
      <c r="G17" s="275">
        <v>0</v>
      </c>
      <c r="H17" s="275">
        <v>114278.83</v>
      </c>
      <c r="I17" s="275"/>
      <c r="J17" s="282">
        <v>239163.68</v>
      </c>
      <c r="K17" s="282">
        <v>478246.48</v>
      </c>
      <c r="L17" s="282"/>
      <c r="O17" s="276">
        <v>48417</v>
      </c>
      <c r="Q17" s="276"/>
      <c r="R17" s="282"/>
      <c r="S17" s="282"/>
      <c r="T17" s="282"/>
      <c r="U17" s="282">
        <v>2706524.69</v>
      </c>
      <c r="V17" s="51"/>
      <c r="W17" s="51">
        <v>271739.11</v>
      </c>
      <c r="X17" s="51"/>
      <c r="Y17" s="51"/>
      <c r="Z17" s="51">
        <v>493580</v>
      </c>
      <c r="AA17" s="51"/>
      <c r="AB17" s="277">
        <v>561473</v>
      </c>
      <c r="AC17" s="277"/>
      <c r="AD17" s="277"/>
      <c r="AE17" s="277">
        <v>126347.95</v>
      </c>
      <c r="AF17" s="277">
        <v>79472.08</v>
      </c>
      <c r="AG17" s="277"/>
      <c r="AH17" s="277"/>
      <c r="AI17" s="277"/>
      <c r="AJ17" s="99">
        <f t="shared" si="1"/>
        <v>384800.64</v>
      </c>
      <c r="AK17" s="36">
        <f t="shared" si="2"/>
        <v>48417</v>
      </c>
      <c r="AL17" s="25">
        <f t="shared" si="3"/>
        <v>336383.64</v>
      </c>
      <c r="AM17" s="16">
        <f t="shared" si="4"/>
        <v>765319.11</v>
      </c>
      <c r="AN17" s="18">
        <f t="shared" si="5"/>
        <v>767293.02999999991</v>
      </c>
      <c r="AO17" s="31">
        <f t="shared" si="6"/>
        <v>-1973.9199999999255</v>
      </c>
    </row>
    <row r="18" spans="1:41" x14ac:dyDescent="0.2">
      <c r="A18" t="s">
        <v>538</v>
      </c>
      <c r="B18" t="s">
        <v>540</v>
      </c>
      <c r="C18" s="93">
        <v>2154</v>
      </c>
      <c r="D18" s="73" t="s">
        <v>1283</v>
      </c>
      <c r="E18" s="282" t="s">
        <v>1511</v>
      </c>
      <c r="F18" s="275">
        <v>232666</v>
      </c>
      <c r="G18" s="275">
        <v>44600</v>
      </c>
      <c r="H18" s="275">
        <v>156151.07</v>
      </c>
      <c r="I18" s="275"/>
      <c r="J18" s="282">
        <v>83650.039999999994</v>
      </c>
      <c r="K18" s="282">
        <v>234734.75</v>
      </c>
      <c r="L18" s="282"/>
      <c r="O18" s="276">
        <v>30100</v>
      </c>
      <c r="Q18" s="276"/>
      <c r="R18" s="282"/>
      <c r="S18" s="282"/>
      <c r="T18" s="282"/>
      <c r="U18" s="282">
        <v>865508.28</v>
      </c>
      <c r="V18" s="51"/>
      <c r="W18" s="51">
        <v>456356.96</v>
      </c>
      <c r="X18" s="51"/>
      <c r="Y18" s="51"/>
      <c r="Z18" s="51">
        <v>162120</v>
      </c>
      <c r="AA18" s="51"/>
      <c r="AB18" s="277">
        <v>212820</v>
      </c>
      <c r="AC18" s="277"/>
      <c r="AD18" s="277"/>
      <c r="AE18" s="277">
        <v>238635.69</v>
      </c>
      <c r="AF18" s="277">
        <v>20</v>
      </c>
      <c r="AG18" s="277"/>
      <c r="AH18" s="277"/>
      <c r="AI18" s="277"/>
      <c r="AJ18" s="99">
        <f t="shared" si="1"/>
        <v>433417.07</v>
      </c>
      <c r="AK18" s="36">
        <f t="shared" si="2"/>
        <v>30100</v>
      </c>
      <c r="AL18" s="25">
        <f t="shared" si="3"/>
        <v>403317.07</v>
      </c>
      <c r="AM18" s="16">
        <f t="shared" si="4"/>
        <v>618476.96</v>
      </c>
      <c r="AN18" s="18">
        <f t="shared" si="5"/>
        <v>451475.69</v>
      </c>
      <c r="AO18" s="31">
        <f t="shared" si="6"/>
        <v>167001.26999999996</v>
      </c>
    </row>
    <row r="19" spans="1:41" x14ac:dyDescent="0.2">
      <c r="A19" t="s">
        <v>538</v>
      </c>
      <c r="B19" t="s">
        <v>540</v>
      </c>
      <c r="C19" s="93">
        <v>3909</v>
      </c>
      <c r="D19" s="73" t="s">
        <v>1284</v>
      </c>
      <c r="E19" s="282" t="s">
        <v>1512</v>
      </c>
      <c r="F19" s="275">
        <v>204622.19</v>
      </c>
      <c r="G19" s="275">
        <v>0</v>
      </c>
      <c r="H19" s="275">
        <v>69966.880000000005</v>
      </c>
      <c r="I19" s="275"/>
      <c r="J19" s="282">
        <v>44298.13</v>
      </c>
      <c r="K19" s="282">
        <v>151085.70000000001</v>
      </c>
      <c r="L19" s="282"/>
      <c r="O19" s="276">
        <v>11400</v>
      </c>
      <c r="Q19" s="276"/>
      <c r="R19" s="282"/>
      <c r="S19" s="282"/>
      <c r="T19" s="282"/>
      <c r="U19" s="282">
        <v>2831701.19</v>
      </c>
      <c r="V19" s="51"/>
      <c r="W19" s="51">
        <v>405535.67</v>
      </c>
      <c r="X19" s="51"/>
      <c r="Y19" s="51"/>
      <c r="Z19" s="51">
        <v>466950</v>
      </c>
      <c r="AA19" s="51"/>
      <c r="AB19" s="277">
        <v>607124.5</v>
      </c>
      <c r="AC19" s="277"/>
      <c r="AD19" s="277"/>
      <c r="AE19" s="277">
        <v>161767.29</v>
      </c>
      <c r="AF19" s="277">
        <v>15049.81</v>
      </c>
      <c r="AG19" s="277"/>
      <c r="AH19" s="277"/>
      <c r="AI19" s="277"/>
      <c r="AJ19" s="99">
        <f t="shared" si="1"/>
        <v>274589.07</v>
      </c>
      <c r="AK19" s="36">
        <f t="shared" si="2"/>
        <v>11400</v>
      </c>
      <c r="AL19" s="25">
        <f t="shared" si="3"/>
        <v>263189.07</v>
      </c>
      <c r="AM19" s="16">
        <f t="shared" si="4"/>
        <v>872485.66999999993</v>
      </c>
      <c r="AN19" s="18">
        <f t="shared" si="5"/>
        <v>783941.60000000009</v>
      </c>
      <c r="AO19" s="31">
        <f t="shared" si="6"/>
        <v>88544.069999999832</v>
      </c>
    </row>
    <row r="20" spans="1:41" x14ac:dyDescent="0.2">
      <c r="A20" t="s">
        <v>538</v>
      </c>
      <c r="B20" t="s">
        <v>540</v>
      </c>
      <c r="C20" s="93">
        <v>2875</v>
      </c>
      <c r="D20" s="73" t="s">
        <v>1285</v>
      </c>
      <c r="E20" s="282" t="s">
        <v>1513</v>
      </c>
      <c r="F20" s="275">
        <v>654252.01</v>
      </c>
      <c r="G20" s="275">
        <v>0</v>
      </c>
      <c r="H20" s="275">
        <v>212133.18</v>
      </c>
      <c r="I20" s="275"/>
      <c r="J20" s="282">
        <v>2576369.21</v>
      </c>
      <c r="K20" s="282">
        <v>431189.37</v>
      </c>
      <c r="L20" s="282"/>
      <c r="O20" s="276">
        <v>11150</v>
      </c>
      <c r="Q20" s="276">
        <v>0</v>
      </c>
      <c r="R20" s="282"/>
      <c r="S20" s="282"/>
      <c r="T20" s="282"/>
      <c r="U20" s="282">
        <v>5546813.3099999996</v>
      </c>
      <c r="V20" s="51"/>
      <c r="W20" s="51">
        <v>360185.31</v>
      </c>
      <c r="X20" s="51">
        <v>1000</v>
      </c>
      <c r="Y20" s="51">
        <v>1887.11</v>
      </c>
      <c r="Z20" s="51">
        <v>494000</v>
      </c>
      <c r="AA20" s="51"/>
      <c r="AB20" s="277">
        <v>546090</v>
      </c>
      <c r="AC20" s="277"/>
      <c r="AD20" s="277"/>
      <c r="AE20" s="277">
        <v>181991.65</v>
      </c>
      <c r="AF20" s="277">
        <v>15328.92</v>
      </c>
      <c r="AG20" s="277"/>
      <c r="AH20" s="277"/>
      <c r="AI20" s="277"/>
      <c r="AJ20" s="99">
        <f t="shared" si="1"/>
        <v>866385.19</v>
      </c>
      <c r="AK20" s="36">
        <f t="shared" si="2"/>
        <v>11150</v>
      </c>
      <c r="AL20" s="25">
        <f t="shared" si="3"/>
        <v>855235.19</v>
      </c>
      <c r="AM20" s="16">
        <f t="shared" si="4"/>
        <v>857072.41999999993</v>
      </c>
      <c r="AN20" s="18">
        <f t="shared" si="5"/>
        <v>743410.57000000007</v>
      </c>
      <c r="AO20" s="31">
        <f t="shared" si="6"/>
        <v>113661.84999999986</v>
      </c>
    </row>
    <row r="21" spans="1:41" x14ac:dyDescent="0.2">
      <c r="A21" t="s">
        <v>538</v>
      </c>
      <c r="B21" t="s">
        <v>540</v>
      </c>
      <c r="C21" s="93">
        <v>4102</v>
      </c>
      <c r="D21" s="73" t="s">
        <v>1286</v>
      </c>
      <c r="E21" s="282" t="s">
        <v>1514</v>
      </c>
      <c r="F21" s="275">
        <v>539333.26</v>
      </c>
      <c r="G21" s="275">
        <v>0</v>
      </c>
      <c r="H21" s="275">
        <v>38472.07</v>
      </c>
      <c r="I21" s="275"/>
      <c r="J21" s="282">
        <v>2515558.7999999998</v>
      </c>
      <c r="K21" s="282">
        <v>1242109.5900000001</v>
      </c>
      <c r="L21" s="282"/>
      <c r="O21" s="276">
        <v>27533</v>
      </c>
      <c r="Q21" s="276"/>
      <c r="R21" s="282">
        <v>183000</v>
      </c>
      <c r="S21" s="282"/>
      <c r="T21" s="282"/>
      <c r="U21" s="282">
        <v>1606327.04</v>
      </c>
      <c r="V21" s="51"/>
      <c r="W21" s="51">
        <v>688086.16</v>
      </c>
      <c r="X21" s="51"/>
      <c r="Y21" s="51"/>
      <c r="Z21" s="51">
        <v>631400</v>
      </c>
      <c r="AA21" s="51"/>
      <c r="AB21" s="277">
        <v>878691</v>
      </c>
      <c r="AC21" s="277">
        <v>16400</v>
      </c>
      <c r="AD21" s="277"/>
      <c r="AE21" s="277">
        <v>297942.17</v>
      </c>
      <c r="AF21" s="277">
        <v>45874.68</v>
      </c>
      <c r="AG21" s="277"/>
      <c r="AH21" s="277"/>
      <c r="AI21" s="277"/>
      <c r="AJ21" s="99">
        <f t="shared" si="1"/>
        <v>577805.32999999996</v>
      </c>
      <c r="AK21" s="36">
        <f t="shared" si="2"/>
        <v>27533</v>
      </c>
      <c r="AL21" s="25">
        <f t="shared" si="3"/>
        <v>550272.32999999996</v>
      </c>
      <c r="AM21" s="16">
        <f t="shared" si="4"/>
        <v>1319486.1600000001</v>
      </c>
      <c r="AN21" s="18">
        <f t="shared" si="5"/>
        <v>1238907.8499999999</v>
      </c>
      <c r="AO21" s="31">
        <f t="shared" si="6"/>
        <v>80578.310000000289</v>
      </c>
    </row>
    <row r="22" spans="1:41" x14ac:dyDescent="0.2">
      <c r="A22" t="s">
        <v>538</v>
      </c>
      <c r="B22" t="s">
        <v>540</v>
      </c>
      <c r="C22" s="93">
        <v>3593</v>
      </c>
      <c r="D22" s="73" t="s">
        <v>1287</v>
      </c>
      <c r="E22" s="282" t="s">
        <v>1515</v>
      </c>
      <c r="F22" s="275">
        <v>589438.82999999996</v>
      </c>
      <c r="G22" s="275">
        <v>0</v>
      </c>
      <c r="H22" s="275">
        <v>34075</v>
      </c>
      <c r="I22" s="275"/>
      <c r="J22" s="282">
        <v>1880452.17</v>
      </c>
      <c r="K22" s="282">
        <v>499612.17</v>
      </c>
      <c r="L22" s="282"/>
      <c r="O22" s="276">
        <v>43389</v>
      </c>
      <c r="Q22" s="276">
        <v>47698</v>
      </c>
      <c r="R22" s="282"/>
      <c r="S22" s="282"/>
      <c r="T22" s="282"/>
      <c r="U22" s="282">
        <v>1373222.93</v>
      </c>
      <c r="V22" s="51"/>
      <c r="W22" s="51">
        <v>274481.18</v>
      </c>
      <c r="X22" s="51"/>
      <c r="Y22" s="51">
        <v>4.51</v>
      </c>
      <c r="Z22" s="51">
        <v>695160</v>
      </c>
      <c r="AA22" s="51"/>
      <c r="AB22" s="277">
        <v>768259</v>
      </c>
      <c r="AC22" s="277"/>
      <c r="AD22" s="277"/>
      <c r="AE22" s="277">
        <v>197654.69</v>
      </c>
      <c r="AF22" s="277">
        <v>73273</v>
      </c>
      <c r="AG22" s="277"/>
      <c r="AH22" s="277"/>
      <c r="AI22" s="277"/>
      <c r="AJ22" s="99">
        <f t="shared" si="1"/>
        <v>623513.82999999996</v>
      </c>
      <c r="AK22" s="36">
        <f t="shared" si="2"/>
        <v>91087</v>
      </c>
      <c r="AL22" s="25">
        <f t="shared" si="3"/>
        <v>532426.82999999996</v>
      </c>
      <c r="AM22" s="16">
        <f t="shared" si="4"/>
        <v>969645.69</v>
      </c>
      <c r="AN22" s="18">
        <f t="shared" si="5"/>
        <v>1039186.69</v>
      </c>
      <c r="AO22" s="31">
        <f t="shared" si="6"/>
        <v>-69541</v>
      </c>
    </row>
    <row r="23" spans="1:41" x14ac:dyDescent="0.2">
      <c r="A23" t="s">
        <v>538</v>
      </c>
      <c r="B23" t="s">
        <v>540</v>
      </c>
      <c r="C23" s="93">
        <v>2119</v>
      </c>
      <c r="D23" s="73" t="s">
        <v>1288</v>
      </c>
      <c r="E23" s="282" t="s">
        <v>1516</v>
      </c>
      <c r="F23" s="275">
        <v>538540.76</v>
      </c>
      <c r="G23" s="275">
        <v>3341.04</v>
      </c>
      <c r="H23" s="275">
        <v>70057.05</v>
      </c>
      <c r="I23" s="275"/>
      <c r="J23" s="282">
        <v>1995464.5</v>
      </c>
      <c r="K23" s="282">
        <v>-165781.34</v>
      </c>
      <c r="L23" s="282"/>
      <c r="O23" s="276">
        <v>25070</v>
      </c>
      <c r="Q23" s="276">
        <v>0</v>
      </c>
      <c r="R23" s="282"/>
      <c r="S23" s="282"/>
      <c r="T23" s="282"/>
      <c r="U23" s="282">
        <v>466379.49</v>
      </c>
      <c r="V23" s="51"/>
      <c r="W23" s="51">
        <v>432962.47</v>
      </c>
      <c r="X23" s="51"/>
      <c r="Y23" s="51">
        <v>2.16</v>
      </c>
      <c r="Z23" s="51">
        <v>346630</v>
      </c>
      <c r="AA23" s="51"/>
      <c r="AB23" s="277">
        <v>459509</v>
      </c>
      <c r="AC23" s="277"/>
      <c r="AD23" s="277"/>
      <c r="AE23" s="277">
        <v>260509.71</v>
      </c>
      <c r="AF23" s="277">
        <v>939822.23</v>
      </c>
      <c r="AG23" s="277"/>
      <c r="AH23" s="277"/>
      <c r="AI23" s="277"/>
      <c r="AJ23" s="99">
        <f t="shared" si="1"/>
        <v>611938.85000000009</v>
      </c>
      <c r="AK23" s="36">
        <f t="shared" si="2"/>
        <v>25070</v>
      </c>
      <c r="AL23" s="25">
        <f t="shared" si="3"/>
        <v>586868.85000000009</v>
      </c>
      <c r="AM23" s="16">
        <f t="shared" si="4"/>
        <v>779594.62999999989</v>
      </c>
      <c r="AN23" s="18">
        <f t="shared" si="5"/>
        <v>1659840.94</v>
      </c>
      <c r="AO23" s="31">
        <f t="shared" si="6"/>
        <v>-880246.31</v>
      </c>
    </row>
    <row r="24" spans="1:41" x14ac:dyDescent="0.2">
      <c r="A24" t="s">
        <v>538</v>
      </c>
      <c r="B24" t="s">
        <v>540</v>
      </c>
      <c r="C24" s="93">
        <v>2646</v>
      </c>
      <c r="D24" s="73" t="s">
        <v>1289</v>
      </c>
      <c r="E24" s="282" t="s">
        <v>1517</v>
      </c>
      <c r="F24" s="275">
        <v>78497.100000000006</v>
      </c>
      <c r="G24" s="275">
        <v>3206</v>
      </c>
      <c r="H24" s="275">
        <v>161713.09</v>
      </c>
      <c r="I24" s="275"/>
      <c r="J24" s="282">
        <v>229567.97</v>
      </c>
      <c r="K24" s="282">
        <v>305585.55</v>
      </c>
      <c r="L24" s="282"/>
      <c r="N24" s="276">
        <v>50000</v>
      </c>
      <c r="O24" s="276">
        <v>24478</v>
      </c>
      <c r="Q24" s="276"/>
      <c r="R24" s="282"/>
      <c r="S24" s="282"/>
      <c r="T24" s="282"/>
      <c r="U24" s="282">
        <v>1804328.64</v>
      </c>
      <c r="V24" s="51"/>
      <c r="W24" s="51">
        <v>239316.26</v>
      </c>
      <c r="X24" s="51"/>
      <c r="Y24" s="51"/>
      <c r="Z24" s="51">
        <v>417852</v>
      </c>
      <c r="AA24" s="51"/>
      <c r="AB24" s="277">
        <v>472434</v>
      </c>
      <c r="AC24" s="277"/>
      <c r="AD24" s="277"/>
      <c r="AE24" s="277">
        <v>177523.83</v>
      </c>
      <c r="AF24" s="277">
        <v>176020</v>
      </c>
      <c r="AG24" s="277"/>
      <c r="AH24" s="277"/>
      <c r="AI24" s="277"/>
      <c r="AJ24" s="99">
        <f t="shared" si="1"/>
        <v>243416.19</v>
      </c>
      <c r="AK24" s="36">
        <f t="shared" si="2"/>
        <v>74478</v>
      </c>
      <c r="AL24" s="25">
        <f t="shared" si="3"/>
        <v>168938.19</v>
      </c>
      <c r="AM24" s="16">
        <f t="shared" si="4"/>
        <v>657168.26</v>
      </c>
      <c r="AN24" s="18">
        <f t="shared" si="5"/>
        <v>825977.83</v>
      </c>
      <c r="AO24" s="31">
        <f t="shared" si="6"/>
        <v>-168809.56999999995</v>
      </c>
    </row>
    <row r="25" spans="1:41" x14ac:dyDescent="0.2">
      <c r="A25" t="s">
        <v>538</v>
      </c>
      <c r="B25" t="s">
        <v>540</v>
      </c>
      <c r="C25" s="93">
        <v>6232</v>
      </c>
      <c r="D25" s="73" t="s">
        <v>1290</v>
      </c>
      <c r="E25" s="282" t="s">
        <v>1518</v>
      </c>
      <c r="F25" s="275">
        <v>388584.93</v>
      </c>
      <c r="G25" s="275">
        <v>0</v>
      </c>
      <c r="H25" s="275">
        <v>302928.48</v>
      </c>
      <c r="I25" s="275"/>
      <c r="J25" s="282">
        <v>457229.98</v>
      </c>
      <c r="K25" s="282">
        <v>93691.98</v>
      </c>
      <c r="L25" s="282"/>
      <c r="O25" s="276">
        <v>46792</v>
      </c>
      <c r="Q25" s="276"/>
      <c r="R25" s="282"/>
      <c r="S25" s="282"/>
      <c r="T25" s="282"/>
      <c r="U25" s="282">
        <v>1601555.91</v>
      </c>
      <c r="V25" s="51"/>
      <c r="W25" s="51">
        <v>750261.13</v>
      </c>
      <c r="X25" s="51"/>
      <c r="Y25" s="51"/>
      <c r="Z25" s="51">
        <v>266490</v>
      </c>
      <c r="AA25" s="51"/>
      <c r="AB25" s="277">
        <v>523901.81</v>
      </c>
      <c r="AC25" s="277"/>
      <c r="AD25" s="277"/>
      <c r="AE25" s="277">
        <v>593147.59</v>
      </c>
      <c r="AF25" s="277">
        <v>30</v>
      </c>
      <c r="AG25" s="277"/>
      <c r="AH25" s="277"/>
      <c r="AI25" s="277"/>
      <c r="AJ25" s="99">
        <f t="shared" si="1"/>
        <v>691513.40999999992</v>
      </c>
      <c r="AK25" s="36">
        <f t="shared" si="2"/>
        <v>46792</v>
      </c>
      <c r="AL25" s="25">
        <f t="shared" si="3"/>
        <v>644721.40999999992</v>
      </c>
      <c r="AM25" s="16">
        <f t="shared" si="4"/>
        <v>1016751.13</v>
      </c>
      <c r="AN25" s="18">
        <f t="shared" si="5"/>
        <v>1117079.3999999999</v>
      </c>
      <c r="AO25" s="31">
        <f t="shared" si="6"/>
        <v>-100328.2699999999</v>
      </c>
    </row>
    <row r="26" spans="1:41" x14ac:dyDescent="0.2">
      <c r="A26" t="s">
        <v>538</v>
      </c>
      <c r="B26" t="s">
        <v>540</v>
      </c>
      <c r="C26" s="93">
        <v>5126</v>
      </c>
      <c r="D26" s="73" t="s">
        <v>1291</v>
      </c>
      <c r="E26" s="282" t="s">
        <v>1519</v>
      </c>
      <c r="F26" s="275">
        <v>293252.53000000003</v>
      </c>
      <c r="G26" s="275">
        <v>43000</v>
      </c>
      <c r="H26" s="275">
        <v>157798.99</v>
      </c>
      <c r="I26" s="275"/>
      <c r="J26" s="282">
        <v>128685.22</v>
      </c>
      <c r="K26" s="282">
        <v>233908.39</v>
      </c>
      <c r="L26" s="282"/>
      <c r="O26" s="276">
        <v>16285</v>
      </c>
      <c r="Q26" s="276"/>
      <c r="R26" s="282"/>
      <c r="S26" s="282"/>
      <c r="T26" s="282"/>
      <c r="U26" s="282">
        <v>1188537.31</v>
      </c>
      <c r="V26" s="51"/>
      <c r="W26" s="51">
        <v>403379.22</v>
      </c>
      <c r="X26" s="51"/>
      <c r="Y26" s="51"/>
      <c r="Z26" s="51">
        <v>701580</v>
      </c>
      <c r="AA26" s="51"/>
      <c r="AB26" s="277">
        <v>743943</v>
      </c>
      <c r="AC26" s="277"/>
      <c r="AD26" s="277"/>
      <c r="AE26" s="277">
        <v>450619.5</v>
      </c>
      <c r="AF26" s="277">
        <v>25</v>
      </c>
      <c r="AG26" s="277"/>
      <c r="AH26" s="277"/>
      <c r="AI26" s="277"/>
      <c r="AJ26" s="99">
        <f t="shared" si="1"/>
        <v>494051.52</v>
      </c>
      <c r="AK26" s="36">
        <f t="shared" si="2"/>
        <v>16285</v>
      </c>
      <c r="AL26" s="25">
        <f t="shared" si="3"/>
        <v>477766.52</v>
      </c>
      <c r="AM26" s="16">
        <f t="shared" si="4"/>
        <v>1104959.22</v>
      </c>
      <c r="AN26" s="18">
        <f t="shared" si="5"/>
        <v>1194587.5</v>
      </c>
      <c r="AO26" s="31">
        <f t="shared" si="6"/>
        <v>-89628.280000000028</v>
      </c>
    </row>
    <row r="27" spans="1:41" x14ac:dyDescent="0.2">
      <c r="A27" t="s">
        <v>538</v>
      </c>
      <c r="B27" t="s">
        <v>540</v>
      </c>
      <c r="C27" s="93">
        <v>2780</v>
      </c>
      <c r="D27" s="73" t="s">
        <v>1292</v>
      </c>
      <c r="E27" s="282" t="s">
        <v>1639</v>
      </c>
      <c r="F27" s="275">
        <v>231774.4</v>
      </c>
      <c r="G27" s="275">
        <v>0</v>
      </c>
      <c r="H27" s="275">
        <v>143849.64000000001</v>
      </c>
      <c r="I27" s="275"/>
      <c r="J27" s="282">
        <v>687731.56</v>
      </c>
      <c r="K27" s="282">
        <v>342593.66</v>
      </c>
      <c r="L27" s="282"/>
      <c r="O27" s="276">
        <v>54770</v>
      </c>
      <c r="Q27" s="276">
        <v>415572.97</v>
      </c>
      <c r="R27" s="282"/>
      <c r="S27" s="282"/>
      <c r="T27" s="282"/>
      <c r="U27" s="282">
        <v>3378480.39</v>
      </c>
      <c r="V27" s="51"/>
      <c r="W27" s="51">
        <v>523561.88</v>
      </c>
      <c r="X27" s="51"/>
      <c r="Y27" s="51">
        <v>0.37</v>
      </c>
      <c r="Z27" s="51">
        <v>268440</v>
      </c>
      <c r="AA27" s="51"/>
      <c r="AB27" s="277">
        <v>443346.5</v>
      </c>
      <c r="AC27" s="277"/>
      <c r="AD27" s="277"/>
      <c r="AE27" s="277">
        <v>258559.61</v>
      </c>
      <c r="AF27" s="277">
        <v>25</v>
      </c>
      <c r="AG27" s="277"/>
      <c r="AH27" s="277"/>
      <c r="AI27" s="277"/>
      <c r="AJ27" s="99">
        <f t="shared" si="1"/>
        <v>375624.04000000004</v>
      </c>
      <c r="AK27" s="36">
        <f t="shared" si="2"/>
        <v>470342.97</v>
      </c>
      <c r="AL27" s="25">
        <f t="shared" si="3"/>
        <v>-94718.929999999935</v>
      </c>
      <c r="AM27" s="16">
        <f t="shared" si="4"/>
        <v>792002.25</v>
      </c>
      <c r="AN27" s="18">
        <f t="shared" si="5"/>
        <v>701931.11</v>
      </c>
      <c r="AO27" s="31">
        <f t="shared" si="6"/>
        <v>90071.140000000014</v>
      </c>
    </row>
    <row r="28" spans="1:41" x14ac:dyDescent="0.2">
      <c r="A28" t="s">
        <v>538</v>
      </c>
      <c r="B28" t="s">
        <v>540</v>
      </c>
      <c r="C28" s="93">
        <v>2904</v>
      </c>
      <c r="D28" s="73" t="s">
        <v>1293</v>
      </c>
      <c r="E28" s="282" t="s">
        <v>1644</v>
      </c>
      <c r="F28" s="275">
        <v>289797.95</v>
      </c>
      <c r="G28" s="275">
        <v>0</v>
      </c>
      <c r="H28" s="275">
        <v>98601.18</v>
      </c>
      <c r="I28" s="275"/>
      <c r="J28" s="282">
        <v>3515571.2</v>
      </c>
      <c r="K28" s="282">
        <v>248782.91</v>
      </c>
      <c r="L28" s="282"/>
      <c r="O28" s="276">
        <v>42092</v>
      </c>
      <c r="Q28" s="276"/>
      <c r="R28" s="282"/>
      <c r="S28" s="282"/>
      <c r="T28" s="282"/>
      <c r="U28" s="282">
        <v>4652638.84</v>
      </c>
      <c r="V28" s="51"/>
      <c r="W28" s="51">
        <v>257994.38</v>
      </c>
      <c r="X28" s="51"/>
      <c r="Y28" s="51"/>
      <c r="Z28" s="51">
        <v>282400</v>
      </c>
      <c r="AA28" s="51"/>
      <c r="AB28" s="277">
        <v>345589</v>
      </c>
      <c r="AC28" s="277"/>
      <c r="AD28" s="277"/>
      <c r="AE28" s="277">
        <v>166649.29999999999</v>
      </c>
      <c r="AF28" s="277">
        <v>25</v>
      </c>
      <c r="AG28" s="277"/>
      <c r="AH28" s="277"/>
      <c r="AI28" s="277"/>
      <c r="AJ28" s="99">
        <f t="shared" si="1"/>
        <v>388399.13</v>
      </c>
      <c r="AK28" s="36">
        <f t="shared" si="2"/>
        <v>42092</v>
      </c>
      <c r="AL28" s="25">
        <f t="shared" si="3"/>
        <v>346307.13</v>
      </c>
      <c r="AM28" s="16">
        <f t="shared" si="4"/>
        <v>540394.38</v>
      </c>
      <c r="AN28" s="18">
        <f t="shared" si="5"/>
        <v>512263.3</v>
      </c>
      <c r="AO28" s="31">
        <f t="shared" si="6"/>
        <v>28131.080000000016</v>
      </c>
    </row>
    <row r="29" spans="1:41" x14ac:dyDescent="0.2">
      <c r="A29" t="s">
        <v>543</v>
      </c>
      <c r="B29" t="s">
        <v>544</v>
      </c>
      <c r="C29" s="93">
        <v>3964</v>
      </c>
      <c r="D29" s="73" t="s">
        <v>1294</v>
      </c>
      <c r="E29" s="282" t="s">
        <v>1520</v>
      </c>
      <c r="F29" s="275">
        <v>349173.41</v>
      </c>
      <c r="G29" s="275">
        <v>0</v>
      </c>
      <c r="H29" s="275">
        <v>21802</v>
      </c>
      <c r="I29" s="275"/>
      <c r="J29" s="282">
        <v>2293623.5</v>
      </c>
      <c r="K29" s="282">
        <v>211874.18</v>
      </c>
      <c r="L29" s="282"/>
      <c r="Q29" s="276"/>
      <c r="R29" s="282"/>
      <c r="S29" s="282"/>
      <c r="T29" s="282">
        <v>-1232390.33</v>
      </c>
      <c r="U29" s="282">
        <v>3908830.71</v>
      </c>
      <c r="V29" s="51"/>
      <c r="W29" s="51">
        <v>96450.54</v>
      </c>
      <c r="X29" s="51">
        <v>255330.19</v>
      </c>
      <c r="Y29" s="51"/>
      <c r="Z29" s="51">
        <v>623900</v>
      </c>
      <c r="AA29" s="51">
        <v>348050</v>
      </c>
      <c r="AB29" s="277">
        <v>879850</v>
      </c>
      <c r="AC29" s="277"/>
      <c r="AD29" s="277"/>
      <c r="AE29" s="277">
        <v>139918.26999999999</v>
      </c>
      <c r="AF29" s="277">
        <v>91089.75</v>
      </c>
      <c r="AG29" s="277"/>
      <c r="AH29" s="277"/>
      <c r="AI29" s="277">
        <v>1231</v>
      </c>
      <c r="AJ29" s="99">
        <f t="shared" si="1"/>
        <v>370975.41</v>
      </c>
      <c r="AK29" s="36">
        <f t="shared" si="2"/>
        <v>0</v>
      </c>
      <c r="AL29" s="25">
        <f t="shared" si="3"/>
        <v>370975.41</v>
      </c>
      <c r="AM29" s="16">
        <f t="shared" si="4"/>
        <v>1323730.73</v>
      </c>
      <c r="AN29" s="18">
        <f t="shared" si="5"/>
        <v>1112089.02</v>
      </c>
      <c r="AO29" s="31">
        <f t="shared" si="6"/>
        <v>211641.70999999996</v>
      </c>
    </row>
    <row r="30" spans="1:41" x14ac:dyDescent="0.2">
      <c r="A30" t="s">
        <v>543</v>
      </c>
      <c r="B30" t="s">
        <v>544</v>
      </c>
      <c r="C30" s="93">
        <v>5112</v>
      </c>
      <c r="D30" s="73" t="s">
        <v>1295</v>
      </c>
      <c r="E30" s="282" t="s">
        <v>1521</v>
      </c>
      <c r="F30" s="275">
        <v>159297.28</v>
      </c>
      <c r="G30" s="275">
        <v>0</v>
      </c>
      <c r="H30" s="275">
        <v>197013.24</v>
      </c>
      <c r="I30" s="275"/>
      <c r="J30" s="282">
        <v>938976</v>
      </c>
      <c r="K30" s="282">
        <v>319333</v>
      </c>
      <c r="L30" s="282"/>
      <c r="Q30" s="276">
        <v>0</v>
      </c>
      <c r="R30" s="282"/>
      <c r="S30" s="282"/>
      <c r="T30" s="282">
        <v>-2231061.0499999998</v>
      </c>
      <c r="U30" s="282">
        <v>3967213.3</v>
      </c>
      <c r="V30" s="51"/>
      <c r="W30" s="51">
        <v>387303.75</v>
      </c>
      <c r="X30" s="51"/>
      <c r="Y30" s="51"/>
      <c r="Z30" s="51">
        <v>555100</v>
      </c>
      <c r="AA30" s="51"/>
      <c r="AB30" s="277">
        <v>711550</v>
      </c>
      <c r="AC30" s="277"/>
      <c r="AD30" s="277">
        <v>10804</v>
      </c>
      <c r="AE30" s="277">
        <v>271642.48</v>
      </c>
      <c r="AF30" s="277">
        <v>64780</v>
      </c>
      <c r="AG30" s="277"/>
      <c r="AH30" s="277"/>
      <c r="AI30" s="277"/>
      <c r="AJ30" s="99">
        <f t="shared" si="1"/>
        <v>356310.52</v>
      </c>
      <c r="AK30" s="36">
        <f t="shared" si="2"/>
        <v>0</v>
      </c>
      <c r="AL30" s="25">
        <f t="shared" si="3"/>
        <v>356310.52</v>
      </c>
      <c r="AM30" s="16">
        <f t="shared" si="4"/>
        <v>942403.75</v>
      </c>
      <c r="AN30" s="18">
        <f t="shared" si="5"/>
        <v>1058776.48</v>
      </c>
      <c r="AO30" s="31">
        <f t="shared" si="6"/>
        <v>-116372.72999999998</v>
      </c>
    </row>
    <row r="31" spans="1:41" x14ac:dyDescent="0.2">
      <c r="A31" t="s">
        <v>543</v>
      </c>
      <c r="B31" t="s">
        <v>544</v>
      </c>
      <c r="C31" s="93">
        <v>2863</v>
      </c>
      <c r="D31" s="73" t="s">
        <v>1296</v>
      </c>
      <c r="E31" s="282" t="s">
        <v>1522</v>
      </c>
      <c r="F31" s="275">
        <v>376733.84</v>
      </c>
      <c r="G31" s="275">
        <v>0</v>
      </c>
      <c r="H31" s="275">
        <v>34610.21</v>
      </c>
      <c r="I31" s="275"/>
      <c r="J31" s="282">
        <v>26315</v>
      </c>
      <c r="K31" s="282">
        <v>302866.03000000003</v>
      </c>
      <c r="L31" s="282"/>
      <c r="Q31" s="276"/>
      <c r="R31" s="282"/>
      <c r="S31" s="282"/>
      <c r="T31" s="282">
        <v>-949683.53</v>
      </c>
      <c r="U31" s="282">
        <v>1728640.99</v>
      </c>
      <c r="V31" s="51"/>
      <c r="W31" s="51">
        <v>237378.99</v>
      </c>
      <c r="X31" s="51"/>
      <c r="Y31" s="51"/>
      <c r="Z31" s="51">
        <v>550000</v>
      </c>
      <c r="AA31" s="51"/>
      <c r="AB31" s="277">
        <v>599650</v>
      </c>
      <c r="AC31" s="277"/>
      <c r="AD31" s="277">
        <v>17880</v>
      </c>
      <c r="AE31" s="277">
        <v>130264.82</v>
      </c>
      <c r="AF31" s="277">
        <v>71845.55</v>
      </c>
      <c r="AG31" s="277"/>
      <c r="AH31" s="277"/>
      <c r="AI31" s="277"/>
      <c r="AJ31" s="99">
        <f t="shared" si="1"/>
        <v>411344.05000000005</v>
      </c>
      <c r="AK31" s="36">
        <f t="shared" si="2"/>
        <v>0</v>
      </c>
      <c r="AL31" s="25">
        <f t="shared" si="3"/>
        <v>411344.05000000005</v>
      </c>
      <c r="AM31" s="16">
        <f t="shared" si="4"/>
        <v>787378.99</v>
      </c>
      <c r="AN31" s="18">
        <f t="shared" si="5"/>
        <v>819640.37000000011</v>
      </c>
      <c r="AO31" s="31">
        <f t="shared" si="6"/>
        <v>-32261.380000000121</v>
      </c>
    </row>
    <row r="32" spans="1:41" x14ac:dyDescent="0.2">
      <c r="A32" t="s">
        <v>543</v>
      </c>
      <c r="B32" t="s">
        <v>544</v>
      </c>
      <c r="C32" s="93">
        <v>3378</v>
      </c>
      <c r="D32" s="73" t="s">
        <v>1297</v>
      </c>
      <c r="E32" s="282" t="s">
        <v>1523</v>
      </c>
      <c r="F32" s="275">
        <v>199879.41</v>
      </c>
      <c r="G32" s="275">
        <v>29976</v>
      </c>
      <c r="H32" s="275">
        <v>40403.160000000003</v>
      </c>
      <c r="I32" s="275"/>
      <c r="J32" s="282">
        <v>20179.66</v>
      </c>
      <c r="K32" s="282">
        <v>295273.58</v>
      </c>
      <c r="L32" s="282"/>
      <c r="Q32" s="276">
        <v>83025.210000000006</v>
      </c>
      <c r="R32" s="282"/>
      <c r="S32" s="282"/>
      <c r="T32" s="282">
        <v>-1577763.78</v>
      </c>
      <c r="U32" s="282">
        <v>2399403.2599999998</v>
      </c>
      <c r="V32" s="51"/>
      <c r="W32" s="51">
        <v>268932.15999999997</v>
      </c>
      <c r="X32" s="51"/>
      <c r="Y32" s="51"/>
      <c r="Z32" s="51"/>
      <c r="AA32" s="51">
        <v>53273.34</v>
      </c>
      <c r="AB32" s="277">
        <v>142390</v>
      </c>
      <c r="AC32" s="277"/>
      <c r="AD32" s="277">
        <v>50224</v>
      </c>
      <c r="AE32" s="277">
        <v>367810.98</v>
      </c>
      <c r="AF32" s="277">
        <v>40584.239999999998</v>
      </c>
      <c r="AG32" s="277"/>
      <c r="AH32" s="277"/>
      <c r="AI32" s="277">
        <v>89.16</v>
      </c>
      <c r="AJ32" s="99">
        <f t="shared" si="1"/>
        <v>270258.57</v>
      </c>
      <c r="AK32" s="36">
        <f t="shared" si="2"/>
        <v>83025.210000000006</v>
      </c>
      <c r="AL32" s="25">
        <f t="shared" si="3"/>
        <v>187233.36</v>
      </c>
      <c r="AM32" s="16">
        <f t="shared" si="4"/>
        <v>322205.5</v>
      </c>
      <c r="AN32" s="18">
        <f t="shared" si="5"/>
        <v>601098.38</v>
      </c>
      <c r="AO32" s="31">
        <f t="shared" si="6"/>
        <v>-278892.88</v>
      </c>
    </row>
    <row r="33" spans="1:41" x14ac:dyDescent="0.2">
      <c r="A33" t="s">
        <v>543</v>
      </c>
      <c r="B33" t="s">
        <v>544</v>
      </c>
      <c r="C33" s="93">
        <v>3946</v>
      </c>
      <c r="D33" s="73" t="s">
        <v>1298</v>
      </c>
      <c r="E33" s="282" t="s">
        <v>1524</v>
      </c>
      <c r="F33" s="275">
        <v>247771.09</v>
      </c>
      <c r="G33" s="275">
        <v>0</v>
      </c>
      <c r="H33" s="275">
        <v>90167.46</v>
      </c>
      <c r="I33" s="275"/>
      <c r="J33" s="282">
        <v>11318536.1</v>
      </c>
      <c r="K33" s="282">
        <v>456861.19</v>
      </c>
      <c r="L33" s="282"/>
      <c r="Q33" s="276">
        <v>181.65</v>
      </c>
      <c r="R33" s="282"/>
      <c r="S33" s="282"/>
      <c r="T33" s="282">
        <v>4065270.96</v>
      </c>
      <c r="U33" s="282">
        <v>8039383.1299999999</v>
      </c>
      <c r="V33" s="51"/>
      <c r="W33" s="51">
        <v>573487.17000000004</v>
      </c>
      <c r="X33" s="51"/>
      <c r="Y33" s="51"/>
      <c r="Z33" s="51">
        <v>392250</v>
      </c>
      <c r="AA33" s="51"/>
      <c r="AB33" s="277">
        <v>668050</v>
      </c>
      <c r="AC33" s="277"/>
      <c r="AD33" s="277">
        <v>5208</v>
      </c>
      <c r="AE33" s="277">
        <v>198488.92</v>
      </c>
      <c r="AF33" s="277">
        <v>78782.149999999994</v>
      </c>
      <c r="AG33" s="277"/>
      <c r="AH33" s="277"/>
      <c r="AI33" s="277"/>
      <c r="AJ33" s="99">
        <f t="shared" si="1"/>
        <v>337938.55</v>
      </c>
      <c r="AK33" s="36">
        <f t="shared" si="2"/>
        <v>181.65</v>
      </c>
      <c r="AL33" s="25">
        <f t="shared" si="3"/>
        <v>337756.89999999997</v>
      </c>
      <c r="AM33" s="16">
        <f t="shared" si="4"/>
        <v>965737.17</v>
      </c>
      <c r="AN33" s="18">
        <f t="shared" si="5"/>
        <v>950529.07000000007</v>
      </c>
      <c r="AO33" s="31">
        <f t="shared" si="6"/>
        <v>15208.099999999977</v>
      </c>
    </row>
    <row r="34" spans="1:41" x14ac:dyDescent="0.2">
      <c r="A34" t="s">
        <v>543</v>
      </c>
      <c r="B34" t="s">
        <v>544</v>
      </c>
      <c r="C34" s="93">
        <v>4332</v>
      </c>
      <c r="D34" s="73" t="s">
        <v>1299</v>
      </c>
      <c r="E34" s="284" t="s">
        <v>1525</v>
      </c>
      <c r="F34" s="275">
        <v>184189.98</v>
      </c>
      <c r="G34" s="275">
        <v>0</v>
      </c>
      <c r="H34" s="275">
        <v>124659.81</v>
      </c>
      <c r="I34" s="275"/>
      <c r="J34" s="282">
        <v>2194256.88</v>
      </c>
      <c r="K34" s="282">
        <v>79249.490000000005</v>
      </c>
      <c r="L34" s="282"/>
      <c r="O34" s="276">
        <v>75</v>
      </c>
      <c r="Q34" s="276"/>
      <c r="R34" s="282"/>
      <c r="S34" s="282"/>
      <c r="T34" s="282">
        <v>541704.46</v>
      </c>
      <c r="U34" s="282">
        <v>2109112.34</v>
      </c>
      <c r="V34" s="51"/>
      <c r="W34" s="51">
        <v>373334.53</v>
      </c>
      <c r="X34" s="51"/>
      <c r="Y34" s="51"/>
      <c r="Z34" s="51">
        <v>367600</v>
      </c>
      <c r="AA34" s="51">
        <v>96300</v>
      </c>
      <c r="AB34" s="277">
        <v>577160</v>
      </c>
      <c r="AC34" s="277">
        <v>5982</v>
      </c>
      <c r="AD34" s="277"/>
      <c r="AE34" s="277">
        <v>215633.62</v>
      </c>
      <c r="AF34" s="277">
        <v>93443.55</v>
      </c>
      <c r="AG34" s="277"/>
      <c r="AH34" s="277"/>
      <c r="AI34" s="277">
        <v>3000</v>
      </c>
      <c r="AJ34" s="99">
        <f t="shared" si="1"/>
        <v>308849.79000000004</v>
      </c>
      <c r="AK34" s="36">
        <f t="shared" si="2"/>
        <v>75</v>
      </c>
      <c r="AL34" s="25">
        <f t="shared" si="3"/>
        <v>308774.79000000004</v>
      </c>
      <c r="AM34" s="16">
        <f t="shared" si="4"/>
        <v>837234.53</v>
      </c>
      <c r="AN34" s="18">
        <f t="shared" si="5"/>
        <v>895219.17</v>
      </c>
      <c r="AO34" s="31">
        <f t="shared" si="6"/>
        <v>-57984.640000000014</v>
      </c>
    </row>
    <row r="35" spans="1:41" x14ac:dyDescent="0.2">
      <c r="A35" t="s">
        <v>543</v>
      </c>
      <c r="B35" t="s">
        <v>544</v>
      </c>
      <c r="C35" s="93">
        <v>2103</v>
      </c>
      <c r="D35" s="73" t="s">
        <v>1300</v>
      </c>
      <c r="E35" s="282" t="s">
        <v>1526</v>
      </c>
      <c r="F35" s="275">
        <v>127219.18</v>
      </c>
      <c r="G35" s="275">
        <v>2500</v>
      </c>
      <c r="H35" s="275">
        <v>48113.62</v>
      </c>
      <c r="I35" s="275"/>
      <c r="J35" s="282">
        <v>2203061.6800000002</v>
      </c>
      <c r="K35" s="282">
        <v>268128.39</v>
      </c>
      <c r="L35" s="282"/>
      <c r="Q35" s="276">
        <v>29813.93</v>
      </c>
      <c r="R35" s="282"/>
      <c r="S35" s="282"/>
      <c r="T35" s="282">
        <v>783827.26</v>
      </c>
      <c r="U35" s="282">
        <v>2003005.18</v>
      </c>
      <c r="V35" s="51"/>
      <c r="W35" s="51">
        <v>314591.39</v>
      </c>
      <c r="X35" s="51"/>
      <c r="Y35" s="51">
        <v>557.59</v>
      </c>
      <c r="Z35" s="51"/>
      <c r="AA35" s="51"/>
      <c r="AB35" s="277">
        <v>119260</v>
      </c>
      <c r="AC35" s="277"/>
      <c r="AD35" s="277">
        <v>2520</v>
      </c>
      <c r="AE35" s="277">
        <v>272097.8</v>
      </c>
      <c r="AF35" s="277">
        <v>79739.679999999993</v>
      </c>
      <c r="AG35" s="277"/>
      <c r="AH35" s="277"/>
      <c r="AI35" s="277"/>
      <c r="AJ35" s="99">
        <f t="shared" si="1"/>
        <v>177832.8</v>
      </c>
      <c r="AK35" s="36">
        <f t="shared" si="2"/>
        <v>29813.93</v>
      </c>
      <c r="AL35" s="25">
        <f t="shared" si="3"/>
        <v>148018.87</v>
      </c>
      <c r="AM35" s="16">
        <f t="shared" si="4"/>
        <v>315148.98000000004</v>
      </c>
      <c r="AN35" s="18">
        <f t="shared" si="5"/>
        <v>473617.48</v>
      </c>
      <c r="AO35" s="31">
        <f t="shared" si="6"/>
        <v>-158468.49999999994</v>
      </c>
    </row>
    <row r="36" spans="1:41" x14ac:dyDescent="0.2">
      <c r="A36" t="s">
        <v>543</v>
      </c>
      <c r="B36" t="s">
        <v>544</v>
      </c>
      <c r="C36" s="93">
        <v>2710</v>
      </c>
      <c r="D36" s="73" t="s">
        <v>1301</v>
      </c>
      <c r="E36" s="282" t="s">
        <v>1527</v>
      </c>
      <c r="F36" s="275">
        <v>145742.70000000001</v>
      </c>
      <c r="G36" s="275">
        <v>0</v>
      </c>
      <c r="H36" s="275">
        <v>10607.42</v>
      </c>
      <c r="I36" s="275"/>
      <c r="J36" s="282">
        <v>1270489.1499999999</v>
      </c>
      <c r="K36" s="282">
        <v>135631.84</v>
      </c>
      <c r="L36" s="282"/>
      <c r="Q36" s="276"/>
      <c r="R36" s="282"/>
      <c r="S36" s="282"/>
      <c r="T36" s="282">
        <v>-421262.16</v>
      </c>
      <c r="U36" s="282">
        <v>2067007.72</v>
      </c>
      <c r="V36" s="51"/>
      <c r="W36" s="51">
        <v>288603.25</v>
      </c>
      <c r="X36" s="51"/>
      <c r="Y36" s="51"/>
      <c r="Z36" s="51"/>
      <c r="AA36" s="51"/>
      <c r="AB36" s="277">
        <v>87720</v>
      </c>
      <c r="AC36" s="277"/>
      <c r="AD36" s="277">
        <v>17644</v>
      </c>
      <c r="AE36" s="277">
        <v>217843.55</v>
      </c>
      <c r="AF36" s="277">
        <v>46660.15</v>
      </c>
      <c r="AG36" s="277"/>
      <c r="AH36" s="277"/>
      <c r="AI36" s="277"/>
      <c r="AJ36" s="99">
        <f t="shared" si="1"/>
        <v>156350.12000000002</v>
      </c>
      <c r="AK36" s="36">
        <f t="shared" si="2"/>
        <v>0</v>
      </c>
      <c r="AL36" s="25">
        <f t="shared" si="3"/>
        <v>156350.12000000002</v>
      </c>
      <c r="AM36" s="16">
        <f t="shared" si="4"/>
        <v>288603.25</v>
      </c>
      <c r="AN36" s="18">
        <f t="shared" si="5"/>
        <v>369867.7</v>
      </c>
      <c r="AO36" s="31">
        <f t="shared" si="6"/>
        <v>-81264.450000000012</v>
      </c>
    </row>
    <row r="37" spans="1:41" x14ac:dyDescent="0.2">
      <c r="A37" t="s">
        <v>543</v>
      </c>
      <c r="B37" t="s">
        <v>544</v>
      </c>
      <c r="C37" s="93">
        <v>2476</v>
      </c>
      <c r="D37" s="73" t="s">
        <v>1302</v>
      </c>
      <c r="E37" s="282" t="s">
        <v>1528</v>
      </c>
      <c r="F37" s="275">
        <v>57631.8</v>
      </c>
      <c r="G37" s="275">
        <v>0</v>
      </c>
      <c r="H37" s="275">
        <v>147209.18</v>
      </c>
      <c r="I37" s="275"/>
      <c r="J37" s="282">
        <v>551544.94999999995</v>
      </c>
      <c r="K37" s="282">
        <v>928242.57</v>
      </c>
      <c r="L37" s="282"/>
      <c r="Q37" s="276"/>
      <c r="R37" s="282"/>
      <c r="S37" s="282"/>
      <c r="T37" s="282">
        <v>-1052658.8400000001</v>
      </c>
      <c r="U37" s="282">
        <v>2721924.84</v>
      </c>
      <c r="V37" s="51"/>
      <c r="W37" s="51">
        <v>446353.51</v>
      </c>
      <c r="X37" s="51"/>
      <c r="Y37" s="51"/>
      <c r="Z37" s="51">
        <v>373794</v>
      </c>
      <c r="AA37" s="51">
        <v>66240</v>
      </c>
      <c r="AB37" s="277">
        <v>585441</v>
      </c>
      <c r="AC37" s="277"/>
      <c r="AD37" s="277">
        <v>11652</v>
      </c>
      <c r="AE37" s="277">
        <v>221827.01</v>
      </c>
      <c r="AF37" s="277">
        <v>73675</v>
      </c>
      <c r="AG37" s="277"/>
      <c r="AH37" s="277"/>
      <c r="AI37" s="277"/>
      <c r="AJ37" s="99">
        <f t="shared" si="1"/>
        <v>204840.97999999998</v>
      </c>
      <c r="AK37" s="36">
        <f t="shared" si="2"/>
        <v>0</v>
      </c>
      <c r="AL37" s="25">
        <f t="shared" si="3"/>
        <v>204840.97999999998</v>
      </c>
      <c r="AM37" s="16">
        <f t="shared" si="4"/>
        <v>886387.51</v>
      </c>
      <c r="AN37" s="18">
        <f t="shared" si="5"/>
        <v>892595.01</v>
      </c>
      <c r="AO37" s="31">
        <f t="shared" si="6"/>
        <v>-6207.5</v>
      </c>
    </row>
    <row r="38" spans="1:41" x14ac:dyDescent="0.2">
      <c r="A38" t="s">
        <v>547</v>
      </c>
      <c r="B38" t="s">
        <v>548</v>
      </c>
      <c r="C38" s="93">
        <v>3590</v>
      </c>
      <c r="D38" s="73" t="s">
        <v>1303</v>
      </c>
      <c r="E38" s="282" t="s">
        <v>1529</v>
      </c>
      <c r="F38" s="275">
        <v>260560.88</v>
      </c>
      <c r="G38" s="275">
        <v>0</v>
      </c>
      <c r="H38" s="275">
        <v>81714.539999999994</v>
      </c>
      <c r="I38" s="275"/>
      <c r="J38" s="282">
        <v>3</v>
      </c>
      <c r="K38" s="282">
        <v>-58052.83</v>
      </c>
      <c r="L38" s="282"/>
      <c r="O38" s="276">
        <v>1050</v>
      </c>
      <c r="Q38" s="276">
        <v>95.86</v>
      </c>
      <c r="R38" s="282"/>
      <c r="S38" s="282"/>
      <c r="T38" s="282">
        <v>79693</v>
      </c>
      <c r="U38" s="282">
        <v>1153430.04</v>
      </c>
      <c r="V38" s="51"/>
      <c r="W38" s="51">
        <v>358475.48</v>
      </c>
      <c r="X38" s="51"/>
      <c r="Y38" s="51"/>
      <c r="Z38" s="51">
        <v>446820</v>
      </c>
      <c r="AA38" s="51"/>
      <c r="AB38" s="277">
        <v>538232</v>
      </c>
      <c r="AC38" s="277"/>
      <c r="AD38" s="277">
        <v>6880</v>
      </c>
      <c r="AE38" s="277">
        <v>135207</v>
      </c>
      <c r="AF38" s="277">
        <v>37121.06</v>
      </c>
      <c r="AG38" s="277"/>
      <c r="AH38" s="277"/>
      <c r="AI38" s="277"/>
      <c r="AJ38" s="99">
        <f t="shared" si="1"/>
        <v>342275.42</v>
      </c>
      <c r="AK38" s="36">
        <f t="shared" si="2"/>
        <v>1145.8599999999999</v>
      </c>
      <c r="AL38" s="25">
        <f t="shared" si="3"/>
        <v>341129.56</v>
      </c>
      <c r="AM38" s="16">
        <f t="shared" si="4"/>
        <v>805295.48</v>
      </c>
      <c r="AN38" s="18">
        <f t="shared" si="5"/>
        <v>717440.06</v>
      </c>
      <c r="AO38" s="31">
        <f t="shared" si="6"/>
        <v>87855.419999999925</v>
      </c>
    </row>
    <row r="39" spans="1:41" x14ac:dyDescent="0.2">
      <c r="A39" t="s">
        <v>547</v>
      </c>
      <c r="B39" t="s">
        <v>548</v>
      </c>
      <c r="C39" s="93">
        <v>4275</v>
      </c>
      <c r="D39" s="73" t="s">
        <v>1304</v>
      </c>
      <c r="E39" s="282" t="s">
        <v>1530</v>
      </c>
      <c r="F39" s="275">
        <v>342020.77</v>
      </c>
      <c r="G39" s="275">
        <v>0</v>
      </c>
      <c r="H39" s="275">
        <v>177274.78</v>
      </c>
      <c r="I39" s="275"/>
      <c r="J39" s="282">
        <v>-405535.09</v>
      </c>
      <c r="K39" s="282">
        <v>107074.51</v>
      </c>
      <c r="L39" s="282"/>
      <c r="O39" s="276">
        <v>260325</v>
      </c>
      <c r="Q39" s="276">
        <v>0</v>
      </c>
      <c r="R39" s="282"/>
      <c r="S39" s="282">
        <v>-2304521.69</v>
      </c>
      <c r="T39" s="282">
        <v>-291259</v>
      </c>
      <c r="U39" s="282">
        <v>2737074.7</v>
      </c>
      <c r="V39" s="51"/>
      <c r="W39" s="51">
        <v>405901.74</v>
      </c>
      <c r="X39" s="51"/>
      <c r="Y39" s="51">
        <v>7.6</v>
      </c>
      <c r="Z39" s="51">
        <v>437800</v>
      </c>
      <c r="AA39" s="51"/>
      <c r="AB39" s="277">
        <v>485300</v>
      </c>
      <c r="AC39" s="277"/>
      <c r="AD39" s="277">
        <v>6880</v>
      </c>
      <c r="AE39" s="277">
        <v>162462.94</v>
      </c>
      <c r="AF39" s="277">
        <v>56336.86</v>
      </c>
      <c r="AG39" s="277"/>
      <c r="AH39" s="277"/>
      <c r="AI39" s="277"/>
      <c r="AJ39" s="99">
        <f t="shared" si="1"/>
        <v>519295.55000000005</v>
      </c>
      <c r="AK39" s="36">
        <f t="shared" si="2"/>
        <v>260325</v>
      </c>
      <c r="AL39" s="25">
        <f t="shared" si="3"/>
        <v>258970.55000000005</v>
      </c>
      <c r="AM39" s="16">
        <f t="shared" si="4"/>
        <v>843709.34</v>
      </c>
      <c r="AN39" s="18">
        <f t="shared" si="5"/>
        <v>710979.79999999993</v>
      </c>
      <c r="AO39" s="31">
        <f t="shared" si="6"/>
        <v>132729.54000000004</v>
      </c>
    </row>
    <row r="40" spans="1:41" x14ac:dyDescent="0.2">
      <c r="A40" t="s">
        <v>547</v>
      </c>
      <c r="B40" t="s">
        <v>548</v>
      </c>
      <c r="C40" s="93">
        <v>1050</v>
      </c>
      <c r="D40" s="73" t="s">
        <v>1305</v>
      </c>
      <c r="E40" s="282" t="s">
        <v>1531</v>
      </c>
      <c r="F40" s="275">
        <v>557774.67000000004</v>
      </c>
      <c r="G40" s="275">
        <v>0</v>
      </c>
      <c r="H40" s="275">
        <v>132005.74</v>
      </c>
      <c r="I40" s="275"/>
      <c r="J40" s="282">
        <v>159249.98000000001</v>
      </c>
      <c r="K40" s="282">
        <v>131405.35</v>
      </c>
      <c r="L40" s="282"/>
      <c r="O40" s="276">
        <v>6300</v>
      </c>
      <c r="Q40" s="276"/>
      <c r="R40" s="282"/>
      <c r="S40" s="282"/>
      <c r="T40" s="282">
        <v>24543</v>
      </c>
      <c r="U40" s="282">
        <v>1656318.18</v>
      </c>
      <c r="V40" s="51"/>
      <c r="W40" s="51">
        <v>258565.92</v>
      </c>
      <c r="X40" s="51">
        <v>81500</v>
      </c>
      <c r="Y40" s="51">
        <v>1017.72</v>
      </c>
      <c r="Z40" s="51">
        <v>523780</v>
      </c>
      <c r="AA40" s="51"/>
      <c r="AB40" s="277">
        <v>571252</v>
      </c>
      <c r="AC40" s="277"/>
      <c r="AD40" s="277">
        <v>7840</v>
      </c>
      <c r="AE40" s="277">
        <v>151277.69</v>
      </c>
      <c r="AF40" s="277">
        <v>55289.51</v>
      </c>
      <c r="AG40" s="277"/>
      <c r="AH40" s="277"/>
      <c r="AI40" s="277"/>
      <c r="AJ40" s="99">
        <f t="shared" si="1"/>
        <v>689780.41</v>
      </c>
      <c r="AK40" s="36">
        <f t="shared" si="2"/>
        <v>6300</v>
      </c>
      <c r="AL40" s="25">
        <f t="shared" si="3"/>
        <v>683480.41</v>
      </c>
      <c r="AM40" s="16">
        <f t="shared" si="4"/>
        <v>864863.64</v>
      </c>
      <c r="AN40" s="18">
        <f t="shared" si="5"/>
        <v>785659.2</v>
      </c>
      <c r="AO40" s="31">
        <f t="shared" si="6"/>
        <v>79204.440000000061</v>
      </c>
    </row>
    <row r="41" spans="1:41" x14ac:dyDescent="0.2">
      <c r="A41" t="s">
        <v>547</v>
      </c>
      <c r="B41" t="s">
        <v>548</v>
      </c>
      <c r="C41" s="93">
        <v>2081</v>
      </c>
      <c r="D41" s="73" t="s">
        <v>1306</v>
      </c>
      <c r="E41" s="282" t="s">
        <v>1532</v>
      </c>
      <c r="F41" s="275">
        <v>99260.88</v>
      </c>
      <c r="G41" s="275">
        <v>0</v>
      </c>
      <c r="H41" s="275">
        <v>87978.52</v>
      </c>
      <c r="I41" s="275"/>
      <c r="J41" s="282">
        <v>101889.27</v>
      </c>
      <c r="K41" s="282">
        <v>-41063.94</v>
      </c>
      <c r="L41" s="282"/>
      <c r="O41" s="276">
        <v>577325</v>
      </c>
      <c r="Q41" s="276">
        <v>166.35</v>
      </c>
      <c r="R41" s="282"/>
      <c r="S41" s="282"/>
      <c r="T41" s="282">
        <v>3744.1</v>
      </c>
      <c r="U41" s="282">
        <v>1118559.83</v>
      </c>
      <c r="V41" s="51"/>
      <c r="W41" s="51">
        <v>321502.19</v>
      </c>
      <c r="X41" s="51">
        <v>25000</v>
      </c>
      <c r="Y41" s="51">
        <v>2.12</v>
      </c>
      <c r="Z41" s="51">
        <v>483500</v>
      </c>
      <c r="AA41" s="51"/>
      <c r="AB41" s="277">
        <v>562431</v>
      </c>
      <c r="AC41" s="277"/>
      <c r="AD41" s="277"/>
      <c r="AE41" s="277">
        <v>165219.01999999999</v>
      </c>
      <c r="AF41" s="277">
        <v>55001.07</v>
      </c>
      <c r="AG41" s="277"/>
      <c r="AH41" s="277"/>
      <c r="AI41" s="277"/>
      <c r="AJ41" s="99">
        <f t="shared" si="1"/>
        <v>187239.40000000002</v>
      </c>
      <c r="AK41" s="36">
        <f t="shared" si="2"/>
        <v>577491.35</v>
      </c>
      <c r="AL41" s="25">
        <f t="shared" si="3"/>
        <v>-390251.94999999995</v>
      </c>
      <c r="AM41" s="16">
        <f t="shared" si="4"/>
        <v>830004.31</v>
      </c>
      <c r="AN41" s="18">
        <f t="shared" si="5"/>
        <v>782651.09</v>
      </c>
      <c r="AO41" s="31">
        <f t="shared" si="6"/>
        <v>47353.220000000088</v>
      </c>
    </row>
    <row r="42" spans="1:41" x14ac:dyDescent="0.2">
      <c r="A42" t="s">
        <v>547</v>
      </c>
      <c r="B42" t="s">
        <v>548</v>
      </c>
      <c r="C42" s="93">
        <v>2563</v>
      </c>
      <c r="D42" s="73" t="s">
        <v>1307</v>
      </c>
      <c r="E42" s="282" t="s">
        <v>1533</v>
      </c>
      <c r="F42" s="275">
        <v>172661.74</v>
      </c>
      <c r="G42" s="275">
        <v>0</v>
      </c>
      <c r="H42" s="275">
        <v>822996.19</v>
      </c>
      <c r="I42" s="275"/>
      <c r="J42" s="282">
        <v>-696075.67</v>
      </c>
      <c r="K42" s="282">
        <v>-117330.04</v>
      </c>
      <c r="L42" s="282"/>
      <c r="N42" s="276">
        <v>150000</v>
      </c>
      <c r="O42" s="276">
        <v>41800</v>
      </c>
      <c r="Q42" s="276"/>
      <c r="R42" s="282"/>
      <c r="S42" s="282"/>
      <c r="T42" s="282"/>
      <c r="U42" s="282">
        <v>1381244.13</v>
      </c>
      <c r="V42" s="51"/>
      <c r="W42" s="51">
        <v>383767.21</v>
      </c>
      <c r="X42" s="51">
        <v>110000</v>
      </c>
      <c r="Y42" s="51">
        <v>119.72</v>
      </c>
      <c r="Z42" s="51">
        <v>601760</v>
      </c>
      <c r="AA42" s="51"/>
      <c r="AB42" s="277">
        <v>695410</v>
      </c>
      <c r="AC42" s="277"/>
      <c r="AD42" s="277"/>
      <c r="AE42" s="277">
        <v>132526.03</v>
      </c>
      <c r="AF42" s="277">
        <v>68706.850000000006</v>
      </c>
      <c r="AG42" s="277"/>
      <c r="AH42" s="277"/>
      <c r="AI42" s="277"/>
      <c r="AJ42" s="99">
        <f t="shared" si="1"/>
        <v>995657.92999999993</v>
      </c>
      <c r="AK42" s="36">
        <f t="shared" si="2"/>
        <v>191800</v>
      </c>
      <c r="AL42" s="25">
        <f t="shared" si="3"/>
        <v>803857.92999999993</v>
      </c>
      <c r="AM42" s="16">
        <f t="shared" si="4"/>
        <v>1095646.93</v>
      </c>
      <c r="AN42" s="18">
        <f t="shared" si="5"/>
        <v>896642.88</v>
      </c>
      <c r="AO42" s="31">
        <f t="shared" si="6"/>
        <v>199004.04999999993</v>
      </c>
    </row>
    <row r="43" spans="1:41" x14ac:dyDescent="0.2">
      <c r="A43" t="s">
        <v>547</v>
      </c>
      <c r="B43" t="s">
        <v>548</v>
      </c>
      <c r="C43" s="93">
        <v>2302</v>
      </c>
      <c r="D43" s="73" t="s">
        <v>1308</v>
      </c>
      <c r="E43" s="282" t="s">
        <v>1534</v>
      </c>
      <c r="F43" s="275">
        <v>224926.17</v>
      </c>
      <c r="G43" s="275">
        <v>0</v>
      </c>
      <c r="H43" s="275">
        <v>886314.56</v>
      </c>
      <c r="I43" s="275"/>
      <c r="J43" s="282">
        <v>240097.14</v>
      </c>
      <c r="K43" s="282">
        <v>-117929.71</v>
      </c>
      <c r="L43" s="282"/>
      <c r="O43" s="276">
        <v>144138</v>
      </c>
      <c r="Q43" s="276">
        <v>400</v>
      </c>
      <c r="R43" s="282"/>
      <c r="S43" s="282"/>
      <c r="T43" s="282"/>
      <c r="U43" s="282">
        <v>1240631.49</v>
      </c>
      <c r="V43" s="51"/>
      <c r="W43" s="51">
        <v>366677.89</v>
      </c>
      <c r="X43" s="51">
        <v>10863.88</v>
      </c>
      <c r="Y43" s="51"/>
      <c r="Z43" s="51">
        <v>612950</v>
      </c>
      <c r="AA43" s="51"/>
      <c r="AB43" s="277">
        <v>725670</v>
      </c>
      <c r="AC43" s="277"/>
      <c r="AD43" s="277">
        <v>1280</v>
      </c>
      <c r="AE43" s="277">
        <v>132325.04999999999</v>
      </c>
      <c r="AF43" s="277">
        <v>94390.07</v>
      </c>
      <c r="AG43" s="277"/>
      <c r="AH43" s="277"/>
      <c r="AI43" s="277"/>
      <c r="AJ43" s="99">
        <f t="shared" si="1"/>
        <v>1111240.73</v>
      </c>
      <c r="AK43" s="36">
        <f t="shared" si="2"/>
        <v>144538</v>
      </c>
      <c r="AL43" s="25">
        <f t="shared" si="3"/>
        <v>966702.73</v>
      </c>
      <c r="AM43" s="16">
        <f t="shared" si="4"/>
        <v>990491.77</v>
      </c>
      <c r="AN43" s="18">
        <f t="shared" si="5"/>
        <v>953665.12000000011</v>
      </c>
      <c r="AO43" s="31">
        <f t="shared" si="6"/>
        <v>36826.649999999907</v>
      </c>
    </row>
    <row r="44" spans="1:41" x14ac:dyDescent="0.2">
      <c r="A44" t="s">
        <v>547</v>
      </c>
      <c r="B44" t="s">
        <v>548</v>
      </c>
      <c r="C44" s="93">
        <v>2003</v>
      </c>
      <c r="D44" s="73" t="s">
        <v>1309</v>
      </c>
      <c r="E44" s="284" t="s">
        <v>1535</v>
      </c>
      <c r="F44" s="275">
        <v>270691.13</v>
      </c>
      <c r="G44" s="275">
        <v>100000</v>
      </c>
      <c r="H44" s="275">
        <v>507027.77</v>
      </c>
      <c r="I44" s="275"/>
      <c r="J44" s="282">
        <v>27653.49</v>
      </c>
      <c r="K44" s="282">
        <v>107145.95</v>
      </c>
      <c r="L44" s="282"/>
      <c r="N44" s="276">
        <v>100000</v>
      </c>
      <c r="O44" s="276">
        <v>317450</v>
      </c>
      <c r="Q44" s="276"/>
      <c r="R44" s="282"/>
      <c r="S44" s="282"/>
      <c r="T44" s="282">
        <v>-740413.1</v>
      </c>
      <c r="U44" s="282">
        <v>2770050.54</v>
      </c>
      <c r="V44" s="51"/>
      <c r="W44" s="51">
        <v>290880.37</v>
      </c>
      <c r="X44" s="51"/>
      <c r="Y44" s="51"/>
      <c r="Z44" s="51">
        <v>6880</v>
      </c>
      <c r="AA44" s="51"/>
      <c r="AB44" s="277">
        <v>82800</v>
      </c>
      <c r="AC44" s="277"/>
      <c r="AD44" s="277"/>
      <c r="AE44" s="277">
        <v>119319.7</v>
      </c>
      <c r="AF44" s="277">
        <v>16055.18</v>
      </c>
      <c r="AG44" s="277"/>
      <c r="AH44" s="277"/>
      <c r="AI44" s="277"/>
      <c r="AJ44" s="99">
        <f t="shared" si="1"/>
        <v>877718.9</v>
      </c>
      <c r="AK44" s="36">
        <f t="shared" si="2"/>
        <v>417450</v>
      </c>
      <c r="AL44" s="25">
        <f t="shared" si="3"/>
        <v>460268.9</v>
      </c>
      <c r="AM44" s="16">
        <f t="shared" si="4"/>
        <v>297760.37</v>
      </c>
      <c r="AN44" s="18">
        <f t="shared" si="5"/>
        <v>218174.88</v>
      </c>
      <c r="AO44" s="31">
        <f t="shared" si="6"/>
        <v>79585.489999999991</v>
      </c>
    </row>
    <row r="45" spans="1:41" x14ac:dyDescent="0.2">
      <c r="A45" t="s">
        <v>547</v>
      </c>
      <c r="B45" t="s">
        <v>548</v>
      </c>
      <c r="C45" s="93">
        <v>2921</v>
      </c>
      <c r="D45" s="73" t="s">
        <v>1310</v>
      </c>
      <c r="E45" s="283" t="s">
        <v>1536</v>
      </c>
      <c r="F45" s="275">
        <v>440370.57</v>
      </c>
      <c r="G45" s="275">
        <v>0</v>
      </c>
      <c r="H45" s="275">
        <v>73324.95</v>
      </c>
      <c r="I45" s="275"/>
      <c r="J45" s="282">
        <v>45097.31</v>
      </c>
      <c r="K45" s="282">
        <v>197939.34</v>
      </c>
      <c r="L45" s="282"/>
      <c r="O45" s="276">
        <v>8540</v>
      </c>
      <c r="Q45" s="276">
        <v>648.36</v>
      </c>
      <c r="R45" s="282"/>
      <c r="S45" s="282">
        <v>16660.38</v>
      </c>
      <c r="T45" s="282">
        <v>132878.26999999999</v>
      </c>
      <c r="U45" s="282">
        <v>2356118.79</v>
      </c>
      <c r="V45" s="51"/>
      <c r="W45" s="51">
        <v>345603.86</v>
      </c>
      <c r="X45" s="51">
        <v>75000</v>
      </c>
      <c r="Y45" s="51">
        <v>840.38</v>
      </c>
      <c r="Z45" s="51">
        <v>627700</v>
      </c>
      <c r="AA45" s="51"/>
      <c r="AB45" s="277">
        <v>667140</v>
      </c>
      <c r="AC45" s="277"/>
      <c r="AD45" s="277">
        <v>16910</v>
      </c>
      <c r="AE45" s="277">
        <v>134911.48000000001</v>
      </c>
      <c r="AF45" s="277">
        <v>12928.75</v>
      </c>
      <c r="AG45" s="277"/>
      <c r="AH45" s="277"/>
      <c r="AI45" s="277"/>
      <c r="AJ45" s="99">
        <f t="shared" si="1"/>
        <v>513695.52</v>
      </c>
      <c r="AK45" s="36">
        <f t="shared" si="2"/>
        <v>9188.36</v>
      </c>
      <c r="AL45" s="25">
        <f t="shared" si="3"/>
        <v>504507.16000000003</v>
      </c>
      <c r="AM45" s="16">
        <f t="shared" si="4"/>
        <v>1049144.24</v>
      </c>
      <c r="AN45" s="18">
        <f t="shared" si="5"/>
        <v>831890.23</v>
      </c>
      <c r="AO45" s="31">
        <f t="shared" si="6"/>
        <v>217254.01</v>
      </c>
    </row>
    <row r="46" spans="1:41" x14ac:dyDescent="0.2">
      <c r="A46" t="s">
        <v>547</v>
      </c>
      <c r="B46" t="s">
        <v>548</v>
      </c>
      <c r="C46" s="93">
        <v>2021</v>
      </c>
      <c r="D46" s="73" t="s">
        <v>1311</v>
      </c>
      <c r="E46" s="282" t="s">
        <v>1537</v>
      </c>
      <c r="F46" s="275">
        <v>234899.01</v>
      </c>
      <c r="G46" s="275">
        <v>0</v>
      </c>
      <c r="H46" s="275">
        <v>135003.92000000001</v>
      </c>
      <c r="I46" s="275"/>
      <c r="J46" s="282">
        <v>175739.32</v>
      </c>
      <c r="K46" s="282">
        <v>216845.96</v>
      </c>
      <c r="L46" s="282"/>
      <c r="O46" s="276">
        <v>58400</v>
      </c>
      <c r="P46" s="276">
        <v>2759</v>
      </c>
      <c r="Q46" s="276">
        <v>350.05</v>
      </c>
      <c r="R46" s="282"/>
      <c r="S46" s="282">
        <v>-341908.85</v>
      </c>
      <c r="T46" s="282">
        <v>105525.12</v>
      </c>
      <c r="U46" s="282">
        <v>1990390.15</v>
      </c>
      <c r="V46" s="51"/>
      <c r="W46" s="51">
        <v>305369</v>
      </c>
      <c r="X46" s="51">
        <v>65200</v>
      </c>
      <c r="Y46" s="51"/>
      <c r="Z46" s="51">
        <v>351840</v>
      </c>
      <c r="AA46" s="51"/>
      <c r="AB46" s="277">
        <v>399350</v>
      </c>
      <c r="AC46" s="277"/>
      <c r="AD46" s="277">
        <v>8004</v>
      </c>
      <c r="AE46" s="277">
        <v>176661.91</v>
      </c>
      <c r="AF46" s="277">
        <v>57927.61</v>
      </c>
      <c r="AG46" s="277"/>
      <c r="AH46" s="277"/>
      <c r="AI46" s="277"/>
      <c r="AJ46" s="99">
        <f t="shared" si="1"/>
        <v>369902.93000000005</v>
      </c>
      <c r="AK46" s="36">
        <f t="shared" si="2"/>
        <v>61509.05</v>
      </c>
      <c r="AL46" s="25">
        <f t="shared" si="3"/>
        <v>308393.88000000006</v>
      </c>
      <c r="AM46" s="16">
        <f t="shared" si="4"/>
        <v>722409</v>
      </c>
      <c r="AN46" s="18">
        <f t="shared" si="5"/>
        <v>641943.52</v>
      </c>
      <c r="AO46" s="31">
        <f t="shared" si="6"/>
        <v>80465.479999999981</v>
      </c>
    </row>
    <row r="47" spans="1:41" x14ac:dyDescent="0.2">
      <c r="A47" t="s">
        <v>547</v>
      </c>
      <c r="B47" t="s">
        <v>548</v>
      </c>
      <c r="C47" s="93">
        <v>1750</v>
      </c>
      <c r="D47" s="73" t="s">
        <v>1312</v>
      </c>
      <c r="E47" s="284" t="s">
        <v>1538</v>
      </c>
      <c r="F47" s="275">
        <v>281827.05</v>
      </c>
      <c r="G47" s="275">
        <v>0</v>
      </c>
      <c r="H47" s="275">
        <v>32331.25</v>
      </c>
      <c r="I47" s="275"/>
      <c r="J47" s="282">
        <v>275449.49</v>
      </c>
      <c r="K47" s="282">
        <v>5922.2</v>
      </c>
      <c r="L47" s="282"/>
      <c r="N47" s="276">
        <v>100000</v>
      </c>
      <c r="O47" s="276">
        <v>49170</v>
      </c>
      <c r="Q47" s="276">
        <v>113.26</v>
      </c>
      <c r="R47" s="282"/>
      <c r="S47" s="282"/>
      <c r="T47" s="282"/>
      <c r="U47" s="282">
        <v>498635.02</v>
      </c>
      <c r="V47" s="51"/>
      <c r="W47" s="51">
        <v>308899.38</v>
      </c>
      <c r="X47" s="51">
        <v>46250</v>
      </c>
      <c r="Y47" s="51"/>
      <c r="Z47" s="51">
        <v>359680</v>
      </c>
      <c r="AA47" s="51"/>
      <c r="AB47" s="277">
        <v>400510</v>
      </c>
      <c r="AC47" s="277"/>
      <c r="AD47" s="277"/>
      <c r="AE47" s="277">
        <v>104470.57</v>
      </c>
      <c r="AF47" s="277">
        <v>18254.22</v>
      </c>
      <c r="AG47" s="277"/>
      <c r="AH47" s="277"/>
      <c r="AI47" s="277"/>
      <c r="AJ47" s="99">
        <f t="shared" si="1"/>
        <v>314158.3</v>
      </c>
      <c r="AK47" s="36">
        <f t="shared" si="2"/>
        <v>149283.26</v>
      </c>
      <c r="AL47" s="25">
        <f t="shared" si="3"/>
        <v>164875.03999999998</v>
      </c>
      <c r="AM47" s="16">
        <f t="shared" si="4"/>
        <v>714829.38</v>
      </c>
      <c r="AN47" s="18">
        <f t="shared" si="5"/>
        <v>523234.79000000004</v>
      </c>
      <c r="AO47" s="31">
        <f t="shared" si="6"/>
        <v>191594.58999999997</v>
      </c>
    </row>
    <row r="48" spans="1:41" x14ac:dyDescent="0.2">
      <c r="A48" t="s">
        <v>547</v>
      </c>
      <c r="B48" t="s">
        <v>548</v>
      </c>
      <c r="C48" s="93">
        <v>1875</v>
      </c>
      <c r="D48" s="73" t="s">
        <v>1313</v>
      </c>
      <c r="E48" s="282" t="s">
        <v>1539</v>
      </c>
      <c r="F48" s="275">
        <v>162260.34</v>
      </c>
      <c r="G48" s="275">
        <v>0</v>
      </c>
      <c r="H48" s="275">
        <v>227052.51</v>
      </c>
      <c r="I48" s="275"/>
      <c r="J48" s="282">
        <v>3</v>
      </c>
      <c r="K48" s="282">
        <v>32792.660000000003</v>
      </c>
      <c r="L48" s="282"/>
      <c r="O48" s="276">
        <v>44412</v>
      </c>
      <c r="Q48" s="276"/>
      <c r="R48" s="282"/>
      <c r="S48" s="282">
        <v>-11452.2</v>
      </c>
      <c r="T48" s="282"/>
      <c r="U48" s="282">
        <v>452082.82</v>
      </c>
      <c r="V48" s="51"/>
      <c r="W48" s="51">
        <v>354471.35</v>
      </c>
      <c r="X48" s="51"/>
      <c r="Y48" s="51"/>
      <c r="Z48" s="51">
        <v>310650</v>
      </c>
      <c r="AA48" s="51"/>
      <c r="AB48" s="277">
        <v>382890</v>
      </c>
      <c r="AC48" s="277"/>
      <c r="AD48" s="277"/>
      <c r="AE48" s="277">
        <v>153409.78</v>
      </c>
      <c r="AF48" s="277">
        <v>10626.24</v>
      </c>
      <c r="AG48" s="277"/>
      <c r="AH48" s="277"/>
      <c r="AI48" s="277"/>
      <c r="AJ48" s="99">
        <f t="shared" si="1"/>
        <v>389312.85</v>
      </c>
      <c r="AK48" s="36">
        <f t="shared" si="2"/>
        <v>44412</v>
      </c>
      <c r="AL48" s="25">
        <f t="shared" si="3"/>
        <v>344900.85</v>
      </c>
      <c r="AM48" s="16">
        <f t="shared" si="4"/>
        <v>665121.35</v>
      </c>
      <c r="AN48" s="18">
        <f t="shared" si="5"/>
        <v>546926.02</v>
      </c>
      <c r="AO48" s="31">
        <f t="shared" si="6"/>
        <v>118195.32999999996</v>
      </c>
    </row>
    <row r="49" spans="1:41" x14ac:dyDescent="0.2">
      <c r="A49" t="s">
        <v>547</v>
      </c>
      <c r="B49" t="s">
        <v>548</v>
      </c>
      <c r="C49" s="93">
        <v>2733</v>
      </c>
      <c r="D49" s="73" t="s">
        <v>1314</v>
      </c>
      <c r="E49" s="282" t="s">
        <v>1540</v>
      </c>
      <c r="F49" s="275">
        <v>444214.05</v>
      </c>
      <c r="G49" s="275">
        <v>0</v>
      </c>
      <c r="H49" s="275">
        <v>37148.550000000003</v>
      </c>
      <c r="I49" s="275"/>
      <c r="J49" s="282">
        <v>2617887.2599999998</v>
      </c>
      <c r="K49" s="282">
        <v>149973.45000000001</v>
      </c>
      <c r="L49" s="282"/>
      <c r="O49" s="276">
        <v>26630</v>
      </c>
      <c r="Q49" s="276"/>
      <c r="R49" s="282"/>
      <c r="S49" s="282"/>
      <c r="T49" s="282">
        <v>97200</v>
      </c>
      <c r="U49" s="282">
        <v>5378772.1500000004</v>
      </c>
      <c r="V49" s="51"/>
      <c r="W49" s="51">
        <v>360592</v>
      </c>
      <c r="X49" s="51"/>
      <c r="Y49" s="51"/>
      <c r="Z49" s="51">
        <v>464940</v>
      </c>
      <c r="AA49" s="51">
        <v>97200</v>
      </c>
      <c r="AB49" s="277">
        <v>607940</v>
      </c>
      <c r="AC49" s="277"/>
      <c r="AD49" s="277">
        <v>6960</v>
      </c>
      <c r="AE49" s="277">
        <v>179170.94</v>
      </c>
      <c r="AF49" s="277">
        <v>89023.03</v>
      </c>
      <c r="AG49" s="277"/>
      <c r="AH49" s="277"/>
      <c r="AI49" s="277"/>
      <c r="AJ49" s="99">
        <f t="shared" si="1"/>
        <v>481362.6</v>
      </c>
      <c r="AK49" s="36">
        <f t="shared" si="2"/>
        <v>26630</v>
      </c>
      <c r="AL49" s="25">
        <f t="shared" si="3"/>
        <v>454732.6</v>
      </c>
      <c r="AM49" s="16">
        <f t="shared" si="4"/>
        <v>922732</v>
      </c>
      <c r="AN49" s="18">
        <f t="shared" si="5"/>
        <v>883093.97</v>
      </c>
      <c r="AO49" s="31">
        <f t="shared" si="6"/>
        <v>39638.030000000028</v>
      </c>
    </row>
    <row r="50" spans="1:41" x14ac:dyDescent="0.2">
      <c r="A50" t="s">
        <v>547</v>
      </c>
      <c r="B50" t="s">
        <v>548</v>
      </c>
      <c r="C50" s="93">
        <v>2730</v>
      </c>
      <c r="D50" s="73" t="s">
        <v>1315</v>
      </c>
      <c r="E50" s="282" t="s">
        <v>1541</v>
      </c>
      <c r="F50" s="275">
        <v>273692.59000000003</v>
      </c>
      <c r="G50" s="275">
        <v>0</v>
      </c>
      <c r="H50" s="275">
        <v>706530.9</v>
      </c>
      <c r="I50" s="275"/>
      <c r="J50" s="282">
        <v>-153789.04999999999</v>
      </c>
      <c r="K50" s="282">
        <v>-231558.14</v>
      </c>
      <c r="L50" s="282"/>
      <c r="O50" s="276">
        <v>106690</v>
      </c>
      <c r="Q50" s="276"/>
      <c r="R50" s="282">
        <v>4586</v>
      </c>
      <c r="S50" s="282"/>
      <c r="T50" s="282"/>
      <c r="U50" s="282">
        <v>1780248.13</v>
      </c>
      <c r="V50" s="51"/>
      <c r="W50" s="51">
        <v>365270.96</v>
      </c>
      <c r="X50" s="51"/>
      <c r="Y50" s="51">
        <v>0.28000000000000003</v>
      </c>
      <c r="Z50" s="51">
        <v>542560</v>
      </c>
      <c r="AA50" s="51"/>
      <c r="AB50" s="277">
        <v>634410</v>
      </c>
      <c r="AC50" s="277"/>
      <c r="AD50" s="277"/>
      <c r="AE50" s="277">
        <v>143196.71</v>
      </c>
      <c r="AF50" s="277">
        <v>71461.240000000005</v>
      </c>
      <c r="AG50" s="277"/>
      <c r="AH50" s="277"/>
      <c r="AI50" s="277"/>
      <c r="AJ50" s="99">
        <f t="shared" si="1"/>
        <v>980223.49</v>
      </c>
      <c r="AK50" s="36">
        <f t="shared" si="2"/>
        <v>106690</v>
      </c>
      <c r="AL50" s="25">
        <f t="shared" si="3"/>
        <v>873533.49</v>
      </c>
      <c r="AM50" s="16">
        <f t="shared" si="4"/>
        <v>907831.24</v>
      </c>
      <c r="AN50" s="18">
        <f t="shared" si="5"/>
        <v>849067.95</v>
      </c>
      <c r="AO50" s="31">
        <f t="shared" si="6"/>
        <v>58763.290000000037</v>
      </c>
    </row>
    <row r="51" spans="1:41" x14ac:dyDescent="0.2">
      <c r="A51" t="s">
        <v>547</v>
      </c>
      <c r="B51" t="s">
        <v>548</v>
      </c>
      <c r="C51" s="93">
        <v>2627</v>
      </c>
      <c r="D51" s="73" t="s">
        <v>1316</v>
      </c>
      <c r="E51" s="282" t="s">
        <v>1542</v>
      </c>
      <c r="F51" s="275">
        <v>746375.8</v>
      </c>
      <c r="G51" s="275">
        <v>72882.720000000001</v>
      </c>
      <c r="H51" s="275">
        <v>82754.44</v>
      </c>
      <c r="I51" s="275"/>
      <c r="J51" s="282">
        <v>846856.72</v>
      </c>
      <c r="K51" s="282">
        <v>276602.14</v>
      </c>
      <c r="L51" s="282"/>
      <c r="P51" s="276">
        <v>57130</v>
      </c>
      <c r="Q51" s="276">
        <v>380</v>
      </c>
      <c r="R51" s="282"/>
      <c r="S51" s="282"/>
      <c r="T51" s="282">
        <v>197487.27</v>
      </c>
      <c r="U51" s="282">
        <v>2690789.95</v>
      </c>
      <c r="V51" s="51"/>
      <c r="W51" s="51">
        <v>346032.85</v>
      </c>
      <c r="X51" s="51">
        <v>135000</v>
      </c>
      <c r="Y51" s="51"/>
      <c r="Z51" s="51">
        <v>482400</v>
      </c>
      <c r="AA51" s="51">
        <v>206160</v>
      </c>
      <c r="AB51" s="277">
        <v>639253</v>
      </c>
      <c r="AC51" s="277"/>
      <c r="AD51" s="277"/>
      <c r="AE51" s="277">
        <v>422527.84</v>
      </c>
      <c r="AF51" s="277">
        <v>310</v>
      </c>
      <c r="AG51" s="277"/>
      <c r="AH51" s="277"/>
      <c r="AI51" s="277"/>
      <c r="AJ51" s="99">
        <f t="shared" si="1"/>
        <v>902012.96</v>
      </c>
      <c r="AK51" s="36">
        <f t="shared" si="2"/>
        <v>57510</v>
      </c>
      <c r="AL51" s="25">
        <f t="shared" si="3"/>
        <v>844502.96</v>
      </c>
      <c r="AM51" s="16">
        <f t="shared" si="4"/>
        <v>1169592.8500000001</v>
      </c>
      <c r="AN51" s="18">
        <f t="shared" si="5"/>
        <v>1062090.8400000001</v>
      </c>
      <c r="AO51" s="31">
        <f t="shared" si="6"/>
        <v>107502.01000000001</v>
      </c>
    </row>
    <row r="52" spans="1:41" x14ac:dyDescent="0.2">
      <c r="A52" t="s">
        <v>547</v>
      </c>
      <c r="B52" t="s">
        <v>548</v>
      </c>
      <c r="C52" s="93">
        <v>1841</v>
      </c>
      <c r="D52" s="73" t="s">
        <v>1317</v>
      </c>
      <c r="E52" s="282" t="s">
        <v>1543</v>
      </c>
      <c r="F52" s="275">
        <v>592502.81000000006</v>
      </c>
      <c r="G52" s="275">
        <v>0</v>
      </c>
      <c r="H52" s="275">
        <v>33150.49</v>
      </c>
      <c r="I52" s="275"/>
      <c r="J52" s="282">
        <v>474168.2</v>
      </c>
      <c r="K52" s="282">
        <v>-31447.86</v>
      </c>
      <c r="L52" s="282"/>
      <c r="Q52" s="276">
        <v>1981</v>
      </c>
      <c r="R52" s="282"/>
      <c r="S52" s="282"/>
      <c r="T52" s="282">
        <v>36376.46</v>
      </c>
      <c r="U52" s="282">
        <v>2057308.95</v>
      </c>
      <c r="V52" s="51"/>
      <c r="W52" s="51">
        <v>287262.26</v>
      </c>
      <c r="X52" s="51">
        <v>120000</v>
      </c>
      <c r="Y52" s="51">
        <v>0.5</v>
      </c>
      <c r="Z52" s="51"/>
      <c r="AA52" s="51"/>
      <c r="AB52" s="277">
        <v>39140</v>
      </c>
      <c r="AC52" s="277"/>
      <c r="AD52" s="277">
        <v>7360</v>
      </c>
      <c r="AE52" s="277">
        <v>130019.91</v>
      </c>
      <c r="AF52" s="277">
        <v>41055.97</v>
      </c>
      <c r="AG52" s="277"/>
      <c r="AH52" s="277"/>
      <c r="AI52" s="277"/>
      <c r="AJ52" s="99">
        <f t="shared" si="1"/>
        <v>625653.30000000005</v>
      </c>
      <c r="AK52" s="36">
        <f t="shared" si="2"/>
        <v>1981</v>
      </c>
      <c r="AL52" s="25">
        <f t="shared" si="3"/>
        <v>623672.30000000005</v>
      </c>
      <c r="AM52" s="16">
        <f t="shared" si="4"/>
        <v>407262.76</v>
      </c>
      <c r="AN52" s="18">
        <f t="shared" si="5"/>
        <v>217575.88</v>
      </c>
      <c r="AO52" s="31">
        <f t="shared" si="6"/>
        <v>189686.88</v>
      </c>
    </row>
    <row r="53" spans="1:41" x14ac:dyDescent="0.2">
      <c r="A53" t="s">
        <v>547</v>
      </c>
      <c r="B53" t="s">
        <v>548</v>
      </c>
      <c r="C53" s="93">
        <v>2414</v>
      </c>
      <c r="D53" s="73" t="s">
        <v>1318</v>
      </c>
      <c r="E53" s="282" t="s">
        <v>1544</v>
      </c>
      <c r="F53" s="275">
        <v>47487.33</v>
      </c>
      <c r="G53" s="275">
        <v>0</v>
      </c>
      <c r="H53" s="275">
        <v>78481.06</v>
      </c>
      <c r="I53" s="275"/>
      <c r="J53" s="282">
        <v>120434.29</v>
      </c>
      <c r="K53" s="282">
        <v>175586.33</v>
      </c>
      <c r="L53" s="282"/>
      <c r="Q53" s="276">
        <v>14.39</v>
      </c>
      <c r="R53" s="282"/>
      <c r="S53" s="282"/>
      <c r="T53" s="282"/>
      <c r="U53" s="282">
        <v>1988049.06</v>
      </c>
      <c r="V53" s="51"/>
      <c r="W53" s="51">
        <v>188592.9</v>
      </c>
      <c r="X53" s="51"/>
      <c r="Y53" s="51"/>
      <c r="Z53" s="51">
        <v>278910</v>
      </c>
      <c r="AA53" s="51">
        <v>48691.85</v>
      </c>
      <c r="AB53" s="277">
        <v>367530</v>
      </c>
      <c r="AC53" s="277"/>
      <c r="AD53" s="277"/>
      <c r="AE53" s="277">
        <v>287487.81</v>
      </c>
      <c r="AF53" s="277">
        <v>15238.65</v>
      </c>
      <c r="AG53" s="277"/>
      <c r="AH53" s="277"/>
      <c r="AI53" s="277"/>
      <c r="AJ53" s="99">
        <f t="shared" si="1"/>
        <v>125968.39</v>
      </c>
      <c r="AK53" s="36">
        <f t="shared" si="2"/>
        <v>14.39</v>
      </c>
      <c r="AL53" s="25">
        <f t="shared" si="3"/>
        <v>125954</v>
      </c>
      <c r="AM53" s="16">
        <f t="shared" si="4"/>
        <v>516194.75</v>
      </c>
      <c r="AN53" s="18">
        <f t="shared" si="5"/>
        <v>670256.46000000008</v>
      </c>
      <c r="AO53" s="31">
        <f t="shared" si="6"/>
        <v>-154061.71000000008</v>
      </c>
    </row>
    <row r="54" spans="1:41" x14ac:dyDescent="0.2">
      <c r="A54" t="s">
        <v>547</v>
      </c>
      <c r="B54" t="s">
        <v>548</v>
      </c>
      <c r="C54" s="93">
        <v>1799</v>
      </c>
      <c r="D54" s="73" t="s">
        <v>1319</v>
      </c>
      <c r="E54" s="282" t="s">
        <v>1545</v>
      </c>
      <c r="F54" s="275">
        <v>39842.67</v>
      </c>
      <c r="G54" s="275">
        <v>0</v>
      </c>
      <c r="H54" s="275">
        <v>127080.66</v>
      </c>
      <c r="I54" s="275"/>
      <c r="J54" s="282">
        <v>6187.29</v>
      </c>
      <c r="K54" s="282">
        <v>158144.25</v>
      </c>
      <c r="L54" s="282"/>
      <c r="O54" s="276">
        <v>170045</v>
      </c>
      <c r="Q54" s="276">
        <v>830</v>
      </c>
      <c r="R54" s="282"/>
      <c r="S54" s="282">
        <v>249356.91</v>
      </c>
      <c r="T54" s="282">
        <v>-509277.18</v>
      </c>
      <c r="U54" s="282">
        <v>1911374.52</v>
      </c>
      <c r="V54" s="51"/>
      <c r="W54" s="51">
        <v>256984.47</v>
      </c>
      <c r="X54" s="51"/>
      <c r="Y54" s="51"/>
      <c r="Z54" s="51">
        <v>417690</v>
      </c>
      <c r="AA54" s="51"/>
      <c r="AB54" s="277">
        <v>510950</v>
      </c>
      <c r="AC54" s="277"/>
      <c r="AD54" s="277"/>
      <c r="AE54" s="277">
        <v>103863.88</v>
      </c>
      <c r="AF54" s="277">
        <v>25466.36</v>
      </c>
      <c r="AG54" s="277"/>
      <c r="AH54" s="277"/>
      <c r="AI54" s="277"/>
      <c r="AJ54" s="99">
        <f t="shared" si="1"/>
        <v>166923.33000000002</v>
      </c>
      <c r="AK54" s="36">
        <f t="shared" si="2"/>
        <v>170875</v>
      </c>
      <c r="AL54" s="25">
        <f t="shared" si="3"/>
        <v>-3951.6699999999837</v>
      </c>
      <c r="AM54" s="16">
        <f t="shared" si="4"/>
        <v>674674.47</v>
      </c>
      <c r="AN54" s="18">
        <f t="shared" si="5"/>
        <v>640280.24</v>
      </c>
      <c r="AO54" s="31">
        <f t="shared" si="6"/>
        <v>34394.229999999981</v>
      </c>
    </row>
    <row r="55" spans="1:41" x14ac:dyDescent="0.2">
      <c r="A55" t="s">
        <v>551</v>
      </c>
      <c r="B55" t="s">
        <v>552</v>
      </c>
      <c r="C55" s="93">
        <v>2442</v>
      </c>
      <c r="D55" s="73" t="s">
        <v>1320</v>
      </c>
      <c r="E55" s="282" t="s">
        <v>1546</v>
      </c>
      <c r="F55" s="275">
        <v>281114.07</v>
      </c>
      <c r="G55" s="275">
        <v>12933</v>
      </c>
      <c r="H55" s="275">
        <v>43734.93</v>
      </c>
      <c r="I55" s="275"/>
      <c r="J55" s="282">
        <v>109460.92</v>
      </c>
      <c r="K55" s="282">
        <v>137132.98000000001</v>
      </c>
      <c r="L55" s="282"/>
      <c r="O55" s="276">
        <v>33380</v>
      </c>
      <c r="Q55" s="276">
        <v>339.9</v>
      </c>
      <c r="R55" s="282"/>
      <c r="S55" s="282"/>
      <c r="T55" s="282"/>
      <c r="U55" s="282">
        <v>1946410.43</v>
      </c>
      <c r="V55" s="51">
        <v>1.94</v>
      </c>
      <c r="W55" s="51">
        <v>295770.57</v>
      </c>
      <c r="X55" s="51"/>
      <c r="Y55" s="51"/>
      <c r="Z55" s="51">
        <v>570055.5</v>
      </c>
      <c r="AA55" s="51">
        <v>77000</v>
      </c>
      <c r="AB55" s="277">
        <v>681580.5</v>
      </c>
      <c r="AC55" s="277"/>
      <c r="AD55" s="277"/>
      <c r="AE55" s="277">
        <v>178331.87</v>
      </c>
      <c r="AF55" s="277">
        <v>28118.3</v>
      </c>
      <c r="AG55" s="277"/>
      <c r="AH55" s="277"/>
      <c r="AI55" s="277"/>
      <c r="AJ55" s="99">
        <f t="shared" si="1"/>
        <v>337782</v>
      </c>
      <c r="AK55" s="36">
        <f t="shared" si="2"/>
        <v>33719.9</v>
      </c>
      <c r="AL55" s="25">
        <f t="shared" si="3"/>
        <v>304062.09999999998</v>
      </c>
      <c r="AM55" s="16">
        <f t="shared" si="4"/>
        <v>942828.01</v>
      </c>
      <c r="AN55" s="18">
        <f t="shared" si="5"/>
        <v>888030.67</v>
      </c>
      <c r="AO55" s="31">
        <f t="shared" si="6"/>
        <v>54797.339999999967</v>
      </c>
    </row>
    <row r="56" spans="1:41" x14ac:dyDescent="0.2">
      <c r="A56" t="s">
        <v>551</v>
      </c>
      <c r="B56" t="s">
        <v>552</v>
      </c>
      <c r="C56" s="93">
        <v>1417</v>
      </c>
      <c r="D56" s="73" t="s">
        <v>1321</v>
      </c>
      <c r="E56" s="282" t="s">
        <v>1547</v>
      </c>
      <c r="F56" s="275">
        <v>276654.77</v>
      </c>
      <c r="G56" s="275">
        <v>19695</v>
      </c>
      <c r="H56" s="275">
        <v>17551.23</v>
      </c>
      <c r="I56" s="275"/>
      <c r="J56" s="282">
        <v>494128.6</v>
      </c>
      <c r="K56" s="282">
        <v>143780.26999999999</v>
      </c>
      <c r="L56" s="282"/>
      <c r="O56" s="276">
        <v>20639.88</v>
      </c>
      <c r="Q56" s="276"/>
      <c r="R56" s="282"/>
      <c r="S56" s="282"/>
      <c r="T56" s="282"/>
      <c r="U56" s="282">
        <v>1372237.86</v>
      </c>
      <c r="V56" s="51"/>
      <c r="W56" s="51">
        <v>252287.59</v>
      </c>
      <c r="X56" s="51"/>
      <c r="Y56" s="51"/>
      <c r="Z56" s="51">
        <v>285286.40000000002</v>
      </c>
      <c r="AA56" s="51">
        <v>45900</v>
      </c>
      <c r="AB56" s="277">
        <v>329986.40000000002</v>
      </c>
      <c r="AC56" s="277"/>
      <c r="AD56" s="277"/>
      <c r="AE56" s="277">
        <v>128165.56</v>
      </c>
      <c r="AF56" s="277">
        <v>89550.57</v>
      </c>
      <c r="AG56" s="277"/>
      <c r="AH56" s="277"/>
      <c r="AI56" s="277"/>
      <c r="AJ56" s="99">
        <f t="shared" si="1"/>
        <v>313901</v>
      </c>
      <c r="AK56" s="36">
        <f t="shared" si="2"/>
        <v>20639.88</v>
      </c>
      <c r="AL56" s="25">
        <f t="shared" si="3"/>
        <v>293261.12</v>
      </c>
      <c r="AM56" s="16">
        <f t="shared" si="4"/>
        <v>583473.99</v>
      </c>
      <c r="AN56" s="18">
        <f t="shared" si="5"/>
        <v>547702.53</v>
      </c>
      <c r="AO56" s="31">
        <f t="shared" si="6"/>
        <v>35771.459999999963</v>
      </c>
    </row>
    <row r="57" spans="1:41" x14ac:dyDescent="0.2">
      <c r="A57" t="s">
        <v>551</v>
      </c>
      <c r="B57" t="s">
        <v>552</v>
      </c>
      <c r="C57" s="93">
        <v>1301</v>
      </c>
      <c r="D57" s="73" t="s">
        <v>1322</v>
      </c>
      <c r="E57" s="282" t="s">
        <v>1548</v>
      </c>
      <c r="F57" s="275">
        <v>259369.04</v>
      </c>
      <c r="G57" s="275">
        <v>0</v>
      </c>
      <c r="H57" s="275">
        <v>64115.64</v>
      </c>
      <c r="I57" s="275"/>
      <c r="J57" s="282">
        <v>22407.75</v>
      </c>
      <c r="K57" s="282">
        <v>36904.83</v>
      </c>
      <c r="L57" s="282"/>
      <c r="N57" s="276">
        <v>3000</v>
      </c>
      <c r="O57" s="276">
        <v>25680</v>
      </c>
      <c r="Q57" s="276">
        <v>227.84</v>
      </c>
      <c r="R57" s="282"/>
      <c r="S57" s="282"/>
      <c r="T57" s="282">
        <v>1284.69</v>
      </c>
      <c r="U57" s="282">
        <v>1028783.07</v>
      </c>
      <c r="V57" s="51">
        <v>5.4</v>
      </c>
      <c r="W57" s="51">
        <v>274784.27</v>
      </c>
      <c r="X57" s="51"/>
      <c r="Y57" s="51"/>
      <c r="Z57" s="51">
        <v>234332.7</v>
      </c>
      <c r="AA57" s="51">
        <v>42500</v>
      </c>
      <c r="AB57" s="277">
        <v>311702.7</v>
      </c>
      <c r="AC57" s="277"/>
      <c r="AD57" s="277"/>
      <c r="AE57" s="277">
        <v>253522.38</v>
      </c>
      <c r="AF57" s="277">
        <v>20583</v>
      </c>
      <c r="AG57" s="277"/>
      <c r="AH57" s="277"/>
      <c r="AI57" s="277"/>
      <c r="AJ57" s="99">
        <f t="shared" si="1"/>
        <v>323484.68</v>
      </c>
      <c r="AK57" s="36">
        <f t="shared" si="2"/>
        <v>28907.84</v>
      </c>
      <c r="AL57" s="25">
        <f t="shared" si="3"/>
        <v>294576.83999999997</v>
      </c>
      <c r="AM57" s="16">
        <f t="shared" si="4"/>
        <v>551622.37000000011</v>
      </c>
      <c r="AN57" s="18">
        <f t="shared" si="5"/>
        <v>585808.08000000007</v>
      </c>
      <c r="AO57" s="31">
        <f t="shared" si="6"/>
        <v>-34185.709999999963</v>
      </c>
    </row>
    <row r="58" spans="1:41" x14ac:dyDescent="0.2">
      <c r="A58" t="s">
        <v>551</v>
      </c>
      <c r="B58" t="s">
        <v>552</v>
      </c>
      <c r="C58" s="93">
        <v>2427</v>
      </c>
      <c r="D58" s="73" t="s">
        <v>1323</v>
      </c>
      <c r="E58" s="282" t="s">
        <v>1549</v>
      </c>
      <c r="F58" s="275">
        <v>598146.68000000005</v>
      </c>
      <c r="G58" s="275">
        <v>19914.14</v>
      </c>
      <c r="H58" s="275">
        <v>32947.550000000003</v>
      </c>
      <c r="I58" s="275"/>
      <c r="J58" s="282">
        <v>73984.100000000006</v>
      </c>
      <c r="K58" s="282">
        <v>64719.99</v>
      </c>
      <c r="L58" s="282"/>
      <c r="N58" s="276">
        <v>2000</v>
      </c>
      <c r="O58" s="276">
        <v>33491.61</v>
      </c>
      <c r="Q58" s="276">
        <v>18.690000000000001</v>
      </c>
      <c r="R58" s="282"/>
      <c r="S58" s="282"/>
      <c r="T58" s="282"/>
      <c r="U58" s="282">
        <v>566631.65</v>
      </c>
      <c r="V58" s="51"/>
      <c r="W58" s="51">
        <v>370211.72</v>
      </c>
      <c r="X58" s="51"/>
      <c r="Y58" s="51">
        <v>12.43</v>
      </c>
      <c r="Z58" s="51">
        <v>461317.5</v>
      </c>
      <c r="AA58" s="51">
        <v>57000</v>
      </c>
      <c r="AB58" s="277">
        <v>552842.5</v>
      </c>
      <c r="AC58" s="277"/>
      <c r="AD58" s="277"/>
      <c r="AE58" s="277">
        <v>212944.6</v>
      </c>
      <c r="AF58" s="277">
        <v>15008.97</v>
      </c>
      <c r="AG58" s="277"/>
      <c r="AH58" s="277"/>
      <c r="AI58" s="277"/>
      <c r="AJ58" s="99">
        <f t="shared" si="1"/>
        <v>651008.37000000011</v>
      </c>
      <c r="AK58" s="36">
        <f t="shared" si="2"/>
        <v>35510.300000000003</v>
      </c>
      <c r="AL58" s="25">
        <f t="shared" si="3"/>
        <v>615498.07000000007</v>
      </c>
      <c r="AM58" s="16">
        <f t="shared" si="4"/>
        <v>888541.64999999991</v>
      </c>
      <c r="AN58" s="18">
        <f t="shared" si="5"/>
        <v>780796.07</v>
      </c>
      <c r="AO58" s="31">
        <f t="shared" si="6"/>
        <v>107745.57999999996</v>
      </c>
    </row>
    <row r="59" spans="1:41" x14ac:dyDescent="0.2">
      <c r="A59" t="s">
        <v>551</v>
      </c>
      <c r="B59" t="s">
        <v>552</v>
      </c>
      <c r="C59" s="93">
        <v>1385</v>
      </c>
      <c r="D59" s="73" t="s">
        <v>1324</v>
      </c>
      <c r="E59" s="282" t="s">
        <v>1550</v>
      </c>
      <c r="F59" s="275">
        <v>143531.35999999999</v>
      </c>
      <c r="G59" s="275">
        <v>11331.76</v>
      </c>
      <c r="H59" s="275">
        <v>9257.0499999999993</v>
      </c>
      <c r="I59" s="275"/>
      <c r="J59" s="282">
        <v>239370.46</v>
      </c>
      <c r="K59" s="282">
        <v>41820.79</v>
      </c>
      <c r="L59" s="282"/>
      <c r="O59" s="276">
        <v>29375</v>
      </c>
      <c r="Q59" s="276"/>
      <c r="R59" s="282"/>
      <c r="S59" s="282"/>
      <c r="T59" s="282">
        <v>-32897.97</v>
      </c>
      <c r="U59" s="282">
        <v>1787234.17</v>
      </c>
      <c r="V59" s="51"/>
      <c r="W59" s="51">
        <v>238403.55</v>
      </c>
      <c r="X59" s="51"/>
      <c r="Y59" s="51">
        <v>2.3199999999999998</v>
      </c>
      <c r="Z59" s="51">
        <v>255045</v>
      </c>
      <c r="AA59" s="51">
        <v>58500</v>
      </c>
      <c r="AB59" s="277">
        <v>353045</v>
      </c>
      <c r="AC59" s="277"/>
      <c r="AD59" s="277"/>
      <c r="AE59" s="277">
        <v>144654.97</v>
      </c>
      <c r="AF59" s="277">
        <v>54953</v>
      </c>
      <c r="AG59" s="277"/>
      <c r="AH59" s="277"/>
      <c r="AI59" s="277"/>
      <c r="AJ59" s="99">
        <f t="shared" si="1"/>
        <v>164120.16999999998</v>
      </c>
      <c r="AK59" s="36">
        <f t="shared" si="2"/>
        <v>29375</v>
      </c>
      <c r="AL59" s="25">
        <f t="shared" si="3"/>
        <v>134745.16999999998</v>
      </c>
      <c r="AM59" s="16">
        <f t="shared" si="4"/>
        <v>551950.87</v>
      </c>
      <c r="AN59" s="18">
        <f t="shared" si="5"/>
        <v>552652.97</v>
      </c>
      <c r="AO59" s="31">
        <f t="shared" si="6"/>
        <v>-702.09999999997672</v>
      </c>
    </row>
    <row r="60" spans="1:41" x14ac:dyDescent="0.2">
      <c r="A60" t="s">
        <v>551</v>
      </c>
      <c r="B60" t="s">
        <v>552</v>
      </c>
      <c r="C60" s="93">
        <v>2740</v>
      </c>
      <c r="D60" s="73" t="s">
        <v>1325</v>
      </c>
      <c r="E60" s="282" t="s">
        <v>1551</v>
      </c>
      <c r="F60" s="275">
        <v>212508.78</v>
      </c>
      <c r="G60" s="275">
        <v>5381.4</v>
      </c>
      <c r="H60" s="275">
        <v>53429.93</v>
      </c>
      <c r="I60" s="275"/>
      <c r="J60" s="282">
        <v>2150114.14</v>
      </c>
      <c r="K60" s="282">
        <v>55629</v>
      </c>
      <c r="L60" s="282"/>
      <c r="O60" s="276">
        <v>33085.300000000003</v>
      </c>
      <c r="Q60" s="276">
        <v>7</v>
      </c>
      <c r="R60" s="282"/>
      <c r="S60" s="282"/>
      <c r="T60" s="282"/>
      <c r="U60" s="282">
        <v>3909726.18</v>
      </c>
      <c r="V60" s="51"/>
      <c r="W60" s="51">
        <v>351326.87</v>
      </c>
      <c r="X60" s="51"/>
      <c r="Y60" s="51">
        <v>0.1</v>
      </c>
      <c r="Z60" s="51">
        <v>524438</v>
      </c>
      <c r="AA60" s="51">
        <v>78701.63</v>
      </c>
      <c r="AB60" s="277">
        <v>621538</v>
      </c>
      <c r="AC60" s="277"/>
      <c r="AD60" s="277"/>
      <c r="AE60" s="277">
        <v>201179.99</v>
      </c>
      <c r="AF60" s="277">
        <v>75438.240000000005</v>
      </c>
      <c r="AG60" s="277"/>
      <c r="AH60" s="277"/>
      <c r="AI60" s="277"/>
      <c r="AJ60" s="99">
        <f t="shared" si="1"/>
        <v>271320.11</v>
      </c>
      <c r="AK60" s="36">
        <f t="shared" si="2"/>
        <v>33092.300000000003</v>
      </c>
      <c r="AL60" s="25">
        <f t="shared" si="3"/>
        <v>238227.81</v>
      </c>
      <c r="AM60" s="16">
        <f t="shared" si="4"/>
        <v>954466.6</v>
      </c>
      <c r="AN60" s="18">
        <f t="shared" si="5"/>
        <v>898156.23</v>
      </c>
      <c r="AO60" s="31">
        <f t="shared" si="6"/>
        <v>56310.369999999995</v>
      </c>
    </row>
    <row r="61" spans="1:41" ht="15.75" customHeight="1" x14ac:dyDescent="0.2">
      <c r="A61" t="s">
        <v>551</v>
      </c>
      <c r="B61" t="s">
        <v>552</v>
      </c>
      <c r="C61" s="93">
        <v>4108</v>
      </c>
      <c r="D61" s="73" t="s">
        <v>1326</v>
      </c>
      <c r="E61" s="282" t="s">
        <v>1552</v>
      </c>
      <c r="F61" s="275">
        <v>335114.28000000003</v>
      </c>
      <c r="G61" s="275">
        <v>12803.71</v>
      </c>
      <c r="H61" s="275">
        <v>32105.32</v>
      </c>
      <c r="I61" s="275"/>
      <c r="J61" s="282">
        <v>150804.79999999999</v>
      </c>
      <c r="K61" s="282">
        <v>828594.24</v>
      </c>
      <c r="L61" s="282"/>
      <c r="N61" s="276">
        <v>2000</v>
      </c>
      <c r="O61" s="276">
        <v>35075</v>
      </c>
      <c r="Q61" s="276">
        <v>18.690000000000001</v>
      </c>
      <c r="R61" s="282"/>
      <c r="S61" s="282"/>
      <c r="T61" s="282"/>
      <c r="U61" s="282">
        <v>2469567.41</v>
      </c>
      <c r="V61" s="51">
        <v>3.86</v>
      </c>
      <c r="W61" s="51">
        <v>466337.5</v>
      </c>
      <c r="X61" s="51"/>
      <c r="Y61" s="51">
        <v>463.42</v>
      </c>
      <c r="Z61" s="51">
        <v>790267</v>
      </c>
      <c r="AA61" s="51">
        <v>70100</v>
      </c>
      <c r="AB61" s="277">
        <v>903477</v>
      </c>
      <c r="AC61" s="277"/>
      <c r="AD61" s="277"/>
      <c r="AE61" s="277">
        <v>234700.22</v>
      </c>
      <c r="AF61" s="277">
        <v>81101.03</v>
      </c>
      <c r="AG61" s="277"/>
      <c r="AH61" s="277"/>
      <c r="AI61" s="277">
        <v>20701.63</v>
      </c>
      <c r="AJ61" s="99">
        <f t="shared" si="1"/>
        <v>380023.31000000006</v>
      </c>
      <c r="AK61" s="36">
        <f t="shared" si="2"/>
        <v>37093.69</v>
      </c>
      <c r="AL61" s="25">
        <f t="shared" si="3"/>
        <v>342929.62000000005</v>
      </c>
      <c r="AM61" s="16">
        <f t="shared" si="4"/>
        <v>1327171.78</v>
      </c>
      <c r="AN61" s="18">
        <f t="shared" si="5"/>
        <v>1239979.8799999999</v>
      </c>
      <c r="AO61" s="31">
        <f t="shared" si="6"/>
        <v>87191.90000000014</v>
      </c>
    </row>
    <row r="62" spans="1:41" x14ac:dyDescent="0.2">
      <c r="A62" t="s">
        <v>551</v>
      </c>
      <c r="B62" t="s">
        <v>552</v>
      </c>
      <c r="C62" s="93">
        <v>2522</v>
      </c>
      <c r="D62" s="73" t="s">
        <v>1327</v>
      </c>
      <c r="E62" s="282" t="s">
        <v>1637</v>
      </c>
      <c r="F62" s="275">
        <v>254163.52</v>
      </c>
      <c r="G62" s="275">
        <v>2030.85</v>
      </c>
      <c r="H62" s="275">
        <v>82330.990000000005</v>
      </c>
      <c r="I62" s="275"/>
      <c r="J62" s="282">
        <v>359614.52</v>
      </c>
      <c r="K62" s="282">
        <v>169786.41</v>
      </c>
      <c r="L62" s="282"/>
      <c r="N62" s="276">
        <v>3000</v>
      </c>
      <c r="O62" s="276">
        <v>22775</v>
      </c>
      <c r="Q62" s="276">
        <v>28.04</v>
      </c>
      <c r="R62" s="282"/>
      <c r="S62" s="282"/>
      <c r="T62" s="282"/>
      <c r="U62" s="282">
        <v>2114448.44</v>
      </c>
      <c r="V62" s="51"/>
      <c r="W62" s="51">
        <v>243887.87</v>
      </c>
      <c r="X62" s="51"/>
      <c r="Y62" s="51">
        <v>597.14</v>
      </c>
      <c r="Z62" s="51">
        <v>373707</v>
      </c>
      <c r="AA62" s="51">
        <v>56000</v>
      </c>
      <c r="AB62" s="277">
        <v>429707</v>
      </c>
      <c r="AC62" s="277"/>
      <c r="AD62" s="277"/>
      <c r="AE62" s="277">
        <v>178384</v>
      </c>
      <c r="AF62" s="277">
        <v>65416.72</v>
      </c>
      <c r="AG62" s="277"/>
      <c r="AH62" s="277"/>
      <c r="AI62" s="277"/>
      <c r="AJ62" s="99">
        <f t="shared" si="1"/>
        <v>338525.36</v>
      </c>
      <c r="AK62" s="36">
        <f t="shared" si="2"/>
        <v>25803.040000000001</v>
      </c>
      <c r="AL62" s="25">
        <f t="shared" si="3"/>
        <v>312722.32</v>
      </c>
      <c r="AM62" s="16">
        <f t="shared" si="4"/>
        <v>674192.01</v>
      </c>
      <c r="AN62" s="18">
        <f t="shared" si="5"/>
        <v>673507.72</v>
      </c>
      <c r="AO62" s="31">
        <f t="shared" si="6"/>
        <v>684.29000000003725</v>
      </c>
    </row>
    <row r="63" spans="1:41" x14ac:dyDescent="0.2">
      <c r="A63" t="s">
        <v>551</v>
      </c>
      <c r="B63" t="s">
        <v>552</v>
      </c>
      <c r="C63" s="93">
        <v>1433</v>
      </c>
      <c r="D63" s="73" t="s">
        <v>1328</v>
      </c>
      <c r="E63" s="282" t="s">
        <v>1640</v>
      </c>
      <c r="F63" s="275">
        <v>172273.16</v>
      </c>
      <c r="G63" s="275">
        <v>0</v>
      </c>
      <c r="H63" s="275">
        <v>25841.99</v>
      </c>
      <c r="I63" s="275"/>
      <c r="J63" s="282">
        <v>1759244.14</v>
      </c>
      <c r="K63" s="282">
        <v>24818.54</v>
      </c>
      <c r="L63" s="282"/>
      <c r="O63" s="276">
        <v>30375</v>
      </c>
      <c r="Q63" s="276"/>
      <c r="R63" s="282"/>
      <c r="S63" s="282"/>
      <c r="T63" s="282"/>
      <c r="U63" s="282">
        <v>2791483.6</v>
      </c>
      <c r="V63" s="51"/>
      <c r="W63" s="51">
        <v>248607.73</v>
      </c>
      <c r="X63" s="51"/>
      <c r="Y63" s="51">
        <v>6.09</v>
      </c>
      <c r="Z63" s="51">
        <v>500091.03</v>
      </c>
      <c r="AA63" s="51">
        <v>57000</v>
      </c>
      <c r="AB63" s="277">
        <v>596591.03</v>
      </c>
      <c r="AC63" s="277"/>
      <c r="AD63" s="277"/>
      <c r="AE63" s="277">
        <v>153058.04999999999</v>
      </c>
      <c r="AF63" s="277">
        <v>61120.6</v>
      </c>
      <c r="AG63" s="277"/>
      <c r="AH63" s="277"/>
      <c r="AI63" s="277"/>
      <c r="AJ63" s="99">
        <f t="shared" si="1"/>
        <v>198115.15</v>
      </c>
      <c r="AK63" s="36">
        <f t="shared" si="2"/>
        <v>30375</v>
      </c>
      <c r="AL63" s="25">
        <f t="shared" si="3"/>
        <v>167740.15</v>
      </c>
      <c r="AM63" s="16">
        <f t="shared" si="4"/>
        <v>805704.85000000009</v>
      </c>
      <c r="AN63" s="18">
        <f t="shared" si="5"/>
        <v>810769.68</v>
      </c>
      <c r="AO63" s="31">
        <f t="shared" si="6"/>
        <v>-5064.8299999999581</v>
      </c>
    </row>
    <row r="64" spans="1:41" x14ac:dyDescent="0.2">
      <c r="A64" t="s">
        <v>555</v>
      </c>
      <c r="B64" t="s">
        <v>556</v>
      </c>
      <c r="C64" s="93">
        <v>4846</v>
      </c>
      <c r="D64" s="73" t="s">
        <v>1329</v>
      </c>
      <c r="E64" s="282" t="s">
        <v>1553</v>
      </c>
      <c r="F64" s="275">
        <v>529746.38</v>
      </c>
      <c r="G64" s="275">
        <v>0</v>
      </c>
      <c r="H64" s="275">
        <v>230383.77</v>
      </c>
      <c r="I64" s="275"/>
      <c r="J64" s="282">
        <v>332805.40000000002</v>
      </c>
      <c r="K64" s="282">
        <v>40478.910000000003</v>
      </c>
      <c r="L64" s="282"/>
      <c r="O64" s="276">
        <v>5850</v>
      </c>
      <c r="P64" s="276">
        <v>88750</v>
      </c>
      <c r="Q64" s="276">
        <v>99.3</v>
      </c>
      <c r="R64" s="282"/>
      <c r="S64" s="282"/>
      <c r="T64" s="282">
        <v>138717.6</v>
      </c>
      <c r="U64" s="282">
        <v>1683662.57</v>
      </c>
      <c r="V64" s="51"/>
      <c r="W64" s="51">
        <v>238262.65</v>
      </c>
      <c r="X64" s="51">
        <v>60850</v>
      </c>
      <c r="Y64" s="51"/>
      <c r="Z64" s="51">
        <v>860239.3</v>
      </c>
      <c r="AA64" s="51"/>
      <c r="AB64" s="277">
        <v>927308.3</v>
      </c>
      <c r="AC64" s="277"/>
      <c r="AD64" s="277"/>
      <c r="AE64" s="277">
        <v>190109.16</v>
      </c>
      <c r="AF64" s="277">
        <v>28501.49</v>
      </c>
      <c r="AG64" s="277"/>
      <c r="AH64" s="277"/>
      <c r="AI64" s="277"/>
      <c r="AJ64" s="99">
        <f t="shared" si="1"/>
        <v>760130.15</v>
      </c>
      <c r="AK64" s="36">
        <f t="shared" si="2"/>
        <v>94699.3</v>
      </c>
      <c r="AL64" s="25">
        <f t="shared" si="3"/>
        <v>665430.85</v>
      </c>
      <c r="AM64" s="16">
        <f t="shared" si="4"/>
        <v>1159351.9500000002</v>
      </c>
      <c r="AN64" s="18">
        <f t="shared" si="5"/>
        <v>1145918.95</v>
      </c>
      <c r="AO64" s="31">
        <f t="shared" si="6"/>
        <v>13433.000000000233</v>
      </c>
    </row>
    <row r="65" spans="1:41" x14ac:dyDescent="0.2">
      <c r="A65" t="s">
        <v>555</v>
      </c>
      <c r="B65" t="s">
        <v>556</v>
      </c>
      <c r="C65" s="93">
        <v>2013</v>
      </c>
      <c r="D65" s="73" t="s">
        <v>1330</v>
      </c>
      <c r="E65" s="282" t="s">
        <v>1554</v>
      </c>
      <c r="F65" s="275">
        <v>429106.14</v>
      </c>
      <c r="G65" s="275">
        <v>0</v>
      </c>
      <c r="H65" s="275">
        <v>63746.99</v>
      </c>
      <c r="I65" s="275"/>
      <c r="J65" s="282">
        <v>-20587.91</v>
      </c>
      <c r="K65" s="282">
        <v>249310.99</v>
      </c>
      <c r="L65" s="282"/>
      <c r="O65" s="276">
        <v>5850</v>
      </c>
      <c r="P65" s="276">
        <v>71300</v>
      </c>
      <c r="Q65" s="276">
        <v>163.74</v>
      </c>
      <c r="R65" s="282"/>
      <c r="S65" s="282"/>
      <c r="T65" s="282"/>
      <c r="U65" s="282">
        <v>1188971.67</v>
      </c>
      <c r="V65" s="51"/>
      <c r="W65" s="51">
        <v>292509.73</v>
      </c>
      <c r="X65" s="51"/>
      <c r="Y65" s="51">
        <v>3.89</v>
      </c>
      <c r="Z65" s="51">
        <v>254980</v>
      </c>
      <c r="AA65" s="51"/>
      <c r="AB65" s="277">
        <v>387580</v>
      </c>
      <c r="AC65" s="277"/>
      <c r="AD65" s="277"/>
      <c r="AE65" s="277">
        <v>177840.33</v>
      </c>
      <c r="AF65" s="277">
        <v>96696.49</v>
      </c>
      <c r="AG65" s="277"/>
      <c r="AH65" s="277"/>
      <c r="AI65" s="277"/>
      <c r="AJ65" s="99">
        <f t="shared" si="1"/>
        <v>492853.13</v>
      </c>
      <c r="AK65" s="36">
        <f t="shared" si="2"/>
        <v>77313.740000000005</v>
      </c>
      <c r="AL65" s="25">
        <f t="shared" si="3"/>
        <v>415539.39</v>
      </c>
      <c r="AM65" s="16">
        <f t="shared" si="4"/>
        <v>547493.62</v>
      </c>
      <c r="AN65" s="18">
        <f t="shared" si="5"/>
        <v>662116.81999999995</v>
      </c>
      <c r="AO65" s="31">
        <f t="shared" si="6"/>
        <v>-114623.19999999995</v>
      </c>
    </row>
    <row r="66" spans="1:41" x14ac:dyDescent="0.2">
      <c r="A66" t="s">
        <v>555</v>
      </c>
      <c r="B66" t="s">
        <v>556</v>
      </c>
      <c r="C66" s="93">
        <v>1672</v>
      </c>
      <c r="D66" s="73" t="s">
        <v>1331</v>
      </c>
      <c r="E66" s="282" t="s">
        <v>1555</v>
      </c>
      <c r="F66" s="275">
        <v>516837.49</v>
      </c>
      <c r="G66" s="275">
        <v>0</v>
      </c>
      <c r="H66" s="275">
        <v>46697.86</v>
      </c>
      <c r="I66" s="275"/>
      <c r="J66" s="282">
        <v>613547.43999999994</v>
      </c>
      <c r="K66" s="282">
        <v>273101.94</v>
      </c>
      <c r="L66" s="282"/>
      <c r="O66" s="276">
        <v>7001.05</v>
      </c>
      <c r="Q66" s="276"/>
      <c r="R66" s="282"/>
      <c r="S66" s="282"/>
      <c r="T66" s="282">
        <v>130414.07</v>
      </c>
      <c r="U66" s="282">
        <v>2121250.9300000002</v>
      </c>
      <c r="V66" s="51">
        <v>7.09</v>
      </c>
      <c r="W66" s="51">
        <v>191683.32</v>
      </c>
      <c r="X66" s="51"/>
      <c r="Y66" s="51"/>
      <c r="Z66" s="51">
        <v>418790</v>
      </c>
      <c r="AA66" s="51">
        <v>17500</v>
      </c>
      <c r="AB66" s="277">
        <v>587690</v>
      </c>
      <c r="AC66" s="277"/>
      <c r="AD66" s="277"/>
      <c r="AE66" s="277">
        <v>161047.01</v>
      </c>
      <c r="AF66" s="277">
        <v>107820.88</v>
      </c>
      <c r="AG66" s="277"/>
      <c r="AH66" s="277"/>
      <c r="AI66" s="277"/>
      <c r="AJ66" s="99">
        <f t="shared" si="1"/>
        <v>563535.35</v>
      </c>
      <c r="AK66" s="36">
        <f t="shared" si="2"/>
        <v>7001.05</v>
      </c>
      <c r="AL66" s="25">
        <f t="shared" si="3"/>
        <v>556534.29999999993</v>
      </c>
      <c r="AM66" s="16">
        <f t="shared" si="4"/>
        <v>627980.41</v>
      </c>
      <c r="AN66" s="18">
        <f t="shared" si="5"/>
        <v>856557.89</v>
      </c>
      <c r="AO66" s="31">
        <f t="shared" si="6"/>
        <v>-228577.47999999998</v>
      </c>
    </row>
    <row r="67" spans="1:41" x14ac:dyDescent="0.2">
      <c r="A67" t="s">
        <v>555</v>
      </c>
      <c r="B67" t="s">
        <v>556</v>
      </c>
      <c r="C67" s="93">
        <v>4546</v>
      </c>
      <c r="D67" s="73" t="s">
        <v>1332</v>
      </c>
      <c r="E67" s="282" t="s">
        <v>1556</v>
      </c>
      <c r="F67" s="275">
        <v>121230.94</v>
      </c>
      <c r="G67" s="275">
        <v>0</v>
      </c>
      <c r="H67" s="275">
        <v>201637.36</v>
      </c>
      <c r="I67" s="275"/>
      <c r="J67" s="282">
        <v>26900.3</v>
      </c>
      <c r="K67" s="282">
        <v>-70226.13</v>
      </c>
      <c r="L67" s="282"/>
      <c r="O67" s="276">
        <v>22620</v>
      </c>
      <c r="Q67" s="276"/>
      <c r="R67" s="282"/>
      <c r="S67" s="282"/>
      <c r="T67" s="282">
        <v>238837.49</v>
      </c>
      <c r="U67" s="282">
        <v>1374864.38</v>
      </c>
      <c r="V67" s="51"/>
      <c r="W67" s="51">
        <v>212029.29</v>
      </c>
      <c r="X67" s="51"/>
      <c r="Y67" s="51">
        <v>545.73</v>
      </c>
      <c r="Z67" s="51">
        <v>581071.4</v>
      </c>
      <c r="AA67" s="51">
        <v>2500</v>
      </c>
      <c r="AB67" s="277">
        <v>808071.4</v>
      </c>
      <c r="AC67" s="277">
        <v>9270</v>
      </c>
      <c r="AD67" s="277"/>
      <c r="AE67" s="277">
        <v>193216.8</v>
      </c>
      <c r="AF67" s="277">
        <v>48019.47</v>
      </c>
      <c r="AG67" s="277"/>
      <c r="AH67" s="277"/>
      <c r="AI67" s="277"/>
      <c r="AJ67" s="99">
        <f t="shared" si="1"/>
        <v>322868.3</v>
      </c>
      <c r="AK67" s="36">
        <f t="shared" si="2"/>
        <v>22620</v>
      </c>
      <c r="AL67" s="25">
        <f t="shared" si="3"/>
        <v>300248.3</v>
      </c>
      <c r="AM67" s="16">
        <f t="shared" si="4"/>
        <v>796146.42</v>
      </c>
      <c r="AN67" s="18">
        <f t="shared" si="5"/>
        <v>1058577.67</v>
      </c>
      <c r="AO67" s="31">
        <f t="shared" si="6"/>
        <v>-262431.24999999988</v>
      </c>
    </row>
    <row r="68" spans="1:41" x14ac:dyDescent="0.2">
      <c r="A68" t="s">
        <v>555</v>
      </c>
      <c r="B68" t="s">
        <v>556</v>
      </c>
      <c r="C68" s="93">
        <v>3867</v>
      </c>
      <c r="D68" s="73" t="s">
        <v>1333</v>
      </c>
      <c r="E68" s="282" t="s">
        <v>1557</v>
      </c>
      <c r="F68" s="275">
        <v>736765.12</v>
      </c>
      <c r="G68" s="275">
        <v>0</v>
      </c>
      <c r="H68" s="275">
        <v>43250.42</v>
      </c>
      <c r="I68" s="275"/>
      <c r="J68" s="282">
        <v>43817.47</v>
      </c>
      <c r="K68" s="282">
        <v>1261801.78</v>
      </c>
      <c r="L68" s="282"/>
      <c r="O68" s="276">
        <v>13635.51</v>
      </c>
      <c r="P68" s="276">
        <v>413775</v>
      </c>
      <c r="Q68" s="276"/>
      <c r="R68" s="282"/>
      <c r="S68" s="282"/>
      <c r="T68" s="282">
        <v>48481.65</v>
      </c>
      <c r="U68" s="282">
        <v>2680574.06</v>
      </c>
      <c r="V68" s="51"/>
      <c r="W68" s="51">
        <v>361222.99</v>
      </c>
      <c r="X68" s="51"/>
      <c r="Y68" s="51"/>
      <c r="Z68" s="51">
        <v>790317.8</v>
      </c>
      <c r="AA68" s="51">
        <v>22500</v>
      </c>
      <c r="AB68" s="277">
        <v>950367.8</v>
      </c>
      <c r="AC68" s="277"/>
      <c r="AD68" s="277"/>
      <c r="AE68" s="277">
        <v>231508.91</v>
      </c>
      <c r="AF68" s="277">
        <v>166369.07</v>
      </c>
      <c r="AG68" s="277"/>
      <c r="AH68" s="277"/>
      <c r="AI68" s="277"/>
      <c r="AJ68" s="99">
        <f t="shared" si="1"/>
        <v>780015.54</v>
      </c>
      <c r="AK68" s="36">
        <f t="shared" si="2"/>
        <v>427410.51</v>
      </c>
      <c r="AL68" s="25">
        <f t="shared" si="3"/>
        <v>352605.03</v>
      </c>
      <c r="AM68" s="16">
        <f t="shared" si="4"/>
        <v>1174040.79</v>
      </c>
      <c r="AN68" s="18">
        <f t="shared" si="5"/>
        <v>1348245.78</v>
      </c>
      <c r="AO68" s="31">
        <f t="shared" si="6"/>
        <v>-174204.99</v>
      </c>
    </row>
    <row r="69" spans="1:41" x14ac:dyDescent="0.2">
      <c r="A69" t="s">
        <v>555</v>
      </c>
      <c r="B69" t="s">
        <v>556</v>
      </c>
      <c r="C69" s="93">
        <v>2282</v>
      </c>
      <c r="D69" s="73" t="s">
        <v>1334</v>
      </c>
      <c r="E69" s="282" t="s">
        <v>1558</v>
      </c>
      <c r="F69" s="275">
        <v>699057.91</v>
      </c>
      <c r="G69" s="275">
        <v>5000</v>
      </c>
      <c r="H69" s="275">
        <v>156443.03</v>
      </c>
      <c r="I69" s="275"/>
      <c r="J69" s="282">
        <v>-89123.09</v>
      </c>
      <c r="K69" s="282">
        <v>138521.21</v>
      </c>
      <c r="L69" s="282"/>
      <c r="O69" s="276">
        <v>15350</v>
      </c>
      <c r="P69" s="276">
        <v>4020</v>
      </c>
      <c r="Q69" s="276">
        <v>2476.48</v>
      </c>
      <c r="R69" s="282">
        <v>5000</v>
      </c>
      <c r="S69" s="282"/>
      <c r="T69" s="282">
        <v>-106703.8</v>
      </c>
      <c r="U69" s="282">
        <v>2191965</v>
      </c>
      <c r="V69" s="51"/>
      <c r="W69" s="51">
        <v>267216.34000000003</v>
      </c>
      <c r="X69" s="51">
        <v>191900</v>
      </c>
      <c r="Y69" s="51"/>
      <c r="Z69" s="51">
        <v>425800</v>
      </c>
      <c r="AA69" s="51"/>
      <c r="AB69" s="277">
        <v>590240</v>
      </c>
      <c r="AC69" s="277"/>
      <c r="AD69" s="277"/>
      <c r="AE69" s="277">
        <v>200148.76</v>
      </c>
      <c r="AF69" s="277">
        <v>73488.34</v>
      </c>
      <c r="AG69" s="277"/>
      <c r="AH69" s="277"/>
      <c r="AI69" s="277"/>
      <c r="AJ69" s="99">
        <f t="shared" ref="AJ69:AJ132" si="7">SUM(F69:I69)</f>
        <v>860500.94000000006</v>
      </c>
      <c r="AK69" s="36">
        <f t="shared" ref="AK69:AK132" si="8">SUM(N69:Q69)</f>
        <v>21846.48</v>
      </c>
      <c r="AL69" s="25">
        <f t="shared" ref="AL69:AL132" si="9">AJ69-AK69</f>
        <v>838654.46000000008</v>
      </c>
      <c r="AM69" s="16">
        <f t="shared" ref="AM69:AM132" si="10">SUM(V69:AA69)</f>
        <v>884916.34000000008</v>
      </c>
      <c r="AN69" s="18">
        <f t="shared" ref="AN69:AN132" si="11">SUM(AB69:AI69)</f>
        <v>863877.1</v>
      </c>
      <c r="AO69" s="31">
        <f t="shared" ref="AO69:AO132" si="12">AM69-AN69</f>
        <v>21039.240000000107</v>
      </c>
    </row>
    <row r="70" spans="1:41" x14ac:dyDescent="0.2">
      <c r="A70" t="s">
        <v>555</v>
      </c>
      <c r="B70" t="s">
        <v>556</v>
      </c>
      <c r="C70" s="93">
        <v>2718</v>
      </c>
      <c r="D70" s="73" t="s">
        <v>1335</v>
      </c>
      <c r="E70" s="282" t="s">
        <v>1559</v>
      </c>
      <c r="F70" s="275">
        <v>807443.02</v>
      </c>
      <c r="G70" s="275">
        <v>0</v>
      </c>
      <c r="H70" s="275">
        <v>46228.639999999999</v>
      </c>
      <c r="I70" s="275"/>
      <c r="J70" s="282">
        <v>32969.24</v>
      </c>
      <c r="K70" s="282">
        <v>210641.6</v>
      </c>
      <c r="L70" s="282"/>
      <c r="O70" s="276">
        <v>10381.799999999999</v>
      </c>
      <c r="Q70" s="276">
        <v>0</v>
      </c>
      <c r="R70" s="282"/>
      <c r="S70" s="282"/>
      <c r="T70" s="282">
        <v>50047.21</v>
      </c>
      <c r="U70" s="282">
        <v>1302561.3500000001</v>
      </c>
      <c r="V70" s="51"/>
      <c r="W70" s="51">
        <v>621506.4</v>
      </c>
      <c r="X70" s="51"/>
      <c r="Y70" s="51">
        <v>1145.01</v>
      </c>
      <c r="Z70" s="51">
        <v>508860</v>
      </c>
      <c r="AA70" s="51"/>
      <c r="AB70" s="277">
        <v>662660</v>
      </c>
      <c r="AC70" s="277"/>
      <c r="AD70" s="277"/>
      <c r="AE70" s="277">
        <v>170805.13</v>
      </c>
      <c r="AF70" s="277">
        <v>68206.67</v>
      </c>
      <c r="AG70" s="277"/>
      <c r="AH70" s="277"/>
      <c r="AI70" s="277"/>
      <c r="AJ70" s="99">
        <f t="shared" si="7"/>
        <v>853671.66</v>
      </c>
      <c r="AK70" s="36">
        <f t="shared" si="8"/>
        <v>10381.799999999999</v>
      </c>
      <c r="AL70" s="25">
        <f t="shared" si="9"/>
        <v>843289.86</v>
      </c>
      <c r="AM70" s="16">
        <f t="shared" si="10"/>
        <v>1131511.4100000001</v>
      </c>
      <c r="AN70" s="18">
        <f t="shared" si="11"/>
        <v>901671.8</v>
      </c>
      <c r="AO70" s="31">
        <f t="shared" si="12"/>
        <v>229839.6100000001</v>
      </c>
    </row>
    <row r="71" spans="1:41" x14ac:dyDescent="0.2">
      <c r="A71" t="s">
        <v>555</v>
      </c>
      <c r="B71" t="s">
        <v>556</v>
      </c>
      <c r="C71" s="93">
        <v>4883</v>
      </c>
      <c r="D71" s="73" t="s">
        <v>1336</v>
      </c>
      <c r="E71" s="282" t="s">
        <v>1560</v>
      </c>
      <c r="F71" s="275">
        <v>415593.67</v>
      </c>
      <c r="G71" s="275">
        <v>0</v>
      </c>
      <c r="H71" s="275">
        <v>55563.8</v>
      </c>
      <c r="I71" s="275"/>
      <c r="J71" s="282">
        <v>410627.19</v>
      </c>
      <c r="K71" s="282">
        <v>90156.13</v>
      </c>
      <c r="L71" s="282"/>
      <c r="O71" s="276">
        <v>5971</v>
      </c>
      <c r="P71" s="276">
        <v>27450</v>
      </c>
      <c r="Q71" s="276"/>
      <c r="R71" s="282"/>
      <c r="S71" s="282"/>
      <c r="T71" s="282">
        <v>188468.55</v>
      </c>
      <c r="U71" s="282">
        <v>1726865.73</v>
      </c>
      <c r="V71" s="51"/>
      <c r="W71" s="51">
        <v>359516.99</v>
      </c>
      <c r="X71" s="51">
        <v>28000</v>
      </c>
      <c r="Y71" s="51"/>
      <c r="Z71" s="51">
        <v>546800.5</v>
      </c>
      <c r="AA71" s="51">
        <v>75500</v>
      </c>
      <c r="AB71" s="277">
        <v>784200.5</v>
      </c>
      <c r="AC71" s="277"/>
      <c r="AD71" s="277">
        <v>4000</v>
      </c>
      <c r="AE71" s="277">
        <v>327636.3</v>
      </c>
      <c r="AF71" s="277">
        <v>57670.16</v>
      </c>
      <c r="AG71" s="277"/>
      <c r="AH71" s="277"/>
      <c r="AI71" s="277"/>
      <c r="AJ71" s="99">
        <f t="shared" si="7"/>
        <v>471157.47</v>
      </c>
      <c r="AK71" s="36">
        <f t="shared" si="8"/>
        <v>33421</v>
      </c>
      <c r="AL71" s="25">
        <f t="shared" si="9"/>
        <v>437736.47</v>
      </c>
      <c r="AM71" s="16">
        <f t="shared" si="10"/>
        <v>1009817.49</v>
      </c>
      <c r="AN71" s="18">
        <f t="shared" si="11"/>
        <v>1173506.96</v>
      </c>
      <c r="AO71" s="31">
        <f t="shared" si="12"/>
        <v>-163689.46999999997</v>
      </c>
    </row>
    <row r="72" spans="1:41" x14ac:dyDescent="0.2">
      <c r="A72" t="s">
        <v>555</v>
      </c>
      <c r="B72" t="s">
        <v>556</v>
      </c>
      <c r="C72" s="93">
        <v>4275</v>
      </c>
      <c r="D72" s="73" t="s">
        <v>1337</v>
      </c>
      <c r="E72" s="282" t="s">
        <v>1561</v>
      </c>
      <c r="F72" s="275">
        <v>392161.31</v>
      </c>
      <c r="G72" s="275">
        <v>0</v>
      </c>
      <c r="H72" s="275">
        <v>96343.25</v>
      </c>
      <c r="I72" s="275"/>
      <c r="J72" s="282">
        <v>318966.88</v>
      </c>
      <c r="K72" s="282">
        <v>147276.98000000001</v>
      </c>
      <c r="L72" s="282"/>
      <c r="O72" s="276">
        <v>6150</v>
      </c>
      <c r="P72" s="276">
        <v>46000</v>
      </c>
      <c r="Q72" s="276"/>
      <c r="R72" s="282"/>
      <c r="S72" s="282"/>
      <c r="T72" s="282">
        <v>175224.06</v>
      </c>
      <c r="U72" s="282">
        <v>1340923.19</v>
      </c>
      <c r="V72" s="51"/>
      <c r="W72" s="51">
        <v>211623.13</v>
      </c>
      <c r="X72" s="51">
        <v>9000</v>
      </c>
      <c r="Y72" s="51"/>
      <c r="Z72" s="51">
        <v>573219.80000000005</v>
      </c>
      <c r="AA72" s="51">
        <v>63600</v>
      </c>
      <c r="AB72" s="277">
        <v>857069.8</v>
      </c>
      <c r="AC72" s="277"/>
      <c r="AD72" s="277"/>
      <c r="AE72" s="277">
        <v>162424.99</v>
      </c>
      <c r="AF72" s="277">
        <v>55343.51</v>
      </c>
      <c r="AG72" s="277"/>
      <c r="AH72" s="277"/>
      <c r="AI72" s="277"/>
      <c r="AJ72" s="99">
        <f t="shared" si="7"/>
        <v>488504.56</v>
      </c>
      <c r="AK72" s="36">
        <f t="shared" si="8"/>
        <v>52150</v>
      </c>
      <c r="AL72" s="25">
        <f t="shared" si="9"/>
        <v>436354.56</v>
      </c>
      <c r="AM72" s="16">
        <f t="shared" si="10"/>
        <v>857442.93</v>
      </c>
      <c r="AN72" s="18">
        <f t="shared" si="11"/>
        <v>1074838.3</v>
      </c>
      <c r="AO72" s="31">
        <f t="shared" si="12"/>
        <v>-217395.37</v>
      </c>
    </row>
    <row r="73" spans="1:41" x14ac:dyDescent="0.2">
      <c r="A73" t="s">
        <v>555</v>
      </c>
      <c r="B73" t="s">
        <v>556</v>
      </c>
      <c r="C73" s="93">
        <v>3121</v>
      </c>
      <c r="D73" s="73" t="s">
        <v>1338</v>
      </c>
      <c r="E73" s="282" t="s">
        <v>1562</v>
      </c>
      <c r="F73" s="275">
        <v>469388.32</v>
      </c>
      <c r="G73" s="275">
        <v>0</v>
      </c>
      <c r="H73" s="275">
        <v>65287.88</v>
      </c>
      <c r="I73" s="275"/>
      <c r="J73" s="282">
        <v>782599.34</v>
      </c>
      <c r="K73" s="282">
        <v>154165.66</v>
      </c>
      <c r="L73" s="282"/>
      <c r="O73" s="276">
        <v>8089.4</v>
      </c>
      <c r="Q73" s="276"/>
      <c r="R73" s="282"/>
      <c r="S73" s="282"/>
      <c r="T73" s="282">
        <v>149934.78</v>
      </c>
      <c r="U73" s="282">
        <v>1529202.14</v>
      </c>
      <c r="V73" s="51"/>
      <c r="W73" s="51">
        <v>249865.75</v>
      </c>
      <c r="X73" s="51">
        <v>50000</v>
      </c>
      <c r="Y73" s="51">
        <v>28.93</v>
      </c>
      <c r="Z73" s="51">
        <v>368769.9</v>
      </c>
      <c r="AA73" s="51"/>
      <c r="AB73" s="277">
        <v>500569.9</v>
      </c>
      <c r="AC73" s="277"/>
      <c r="AD73" s="277"/>
      <c r="AE73" s="277">
        <v>195504.56</v>
      </c>
      <c r="AF73" s="277">
        <v>105413.48</v>
      </c>
      <c r="AG73" s="277"/>
      <c r="AH73" s="277"/>
      <c r="AI73" s="277"/>
      <c r="AJ73" s="99">
        <f t="shared" si="7"/>
        <v>534676.19999999995</v>
      </c>
      <c r="AK73" s="36">
        <f t="shared" si="8"/>
        <v>8089.4</v>
      </c>
      <c r="AL73" s="25">
        <f t="shared" si="9"/>
        <v>526586.79999999993</v>
      </c>
      <c r="AM73" s="16">
        <f t="shared" si="10"/>
        <v>668664.58000000007</v>
      </c>
      <c r="AN73" s="18">
        <f t="shared" si="11"/>
        <v>801487.94</v>
      </c>
      <c r="AO73" s="31">
        <f t="shared" si="12"/>
        <v>-132823.35999999987</v>
      </c>
    </row>
    <row r="74" spans="1:41" x14ac:dyDescent="0.2">
      <c r="A74" t="s">
        <v>555</v>
      </c>
      <c r="B74" t="s">
        <v>556</v>
      </c>
      <c r="C74" s="93">
        <v>1601</v>
      </c>
      <c r="D74" s="73" t="s">
        <v>1339</v>
      </c>
      <c r="E74" s="282" t="s">
        <v>1563</v>
      </c>
      <c r="F74" s="275">
        <v>621704.52</v>
      </c>
      <c r="G74" s="275">
        <v>0</v>
      </c>
      <c r="H74" s="275">
        <v>40735.339999999997</v>
      </c>
      <c r="I74" s="275"/>
      <c r="J74" s="282">
        <v>2078097.3</v>
      </c>
      <c r="K74" s="282">
        <v>264560.15999999997</v>
      </c>
      <c r="L74" s="282"/>
      <c r="O74" s="276">
        <v>6059</v>
      </c>
      <c r="P74" s="276">
        <v>63400</v>
      </c>
      <c r="Q74" s="276"/>
      <c r="R74" s="282"/>
      <c r="S74" s="282"/>
      <c r="T74" s="282">
        <v>1141692.69</v>
      </c>
      <c r="U74" s="282">
        <v>464694.52</v>
      </c>
      <c r="V74" s="51"/>
      <c r="W74" s="51">
        <v>316204.46000000002</v>
      </c>
      <c r="X74" s="51"/>
      <c r="Y74" s="51">
        <v>1.33</v>
      </c>
      <c r="Z74" s="51">
        <v>462086.8</v>
      </c>
      <c r="AA74" s="51">
        <v>37600</v>
      </c>
      <c r="AB74" s="277">
        <v>623936.80000000005</v>
      </c>
      <c r="AC74" s="277"/>
      <c r="AD74" s="277"/>
      <c r="AE74" s="277">
        <v>155147.79</v>
      </c>
      <c r="AF74" s="277">
        <v>93932.59</v>
      </c>
      <c r="AG74" s="277"/>
      <c r="AH74" s="277"/>
      <c r="AI74" s="277"/>
      <c r="AJ74" s="99">
        <f t="shared" si="7"/>
        <v>662439.86</v>
      </c>
      <c r="AK74" s="36">
        <f t="shared" si="8"/>
        <v>69459</v>
      </c>
      <c r="AL74" s="25">
        <f t="shared" si="9"/>
        <v>592980.86</v>
      </c>
      <c r="AM74" s="16">
        <f t="shared" si="10"/>
        <v>815892.59000000008</v>
      </c>
      <c r="AN74" s="18">
        <f t="shared" si="11"/>
        <v>873017.18</v>
      </c>
      <c r="AO74" s="31">
        <f t="shared" si="12"/>
        <v>-57124.589999999967</v>
      </c>
    </row>
    <row r="75" spans="1:41" x14ac:dyDescent="0.2">
      <c r="A75" t="s">
        <v>555</v>
      </c>
      <c r="B75" t="s">
        <v>556</v>
      </c>
      <c r="C75" s="93">
        <v>4298</v>
      </c>
      <c r="D75" s="73" t="s">
        <v>1340</v>
      </c>
      <c r="E75" s="282" t="s">
        <v>1564</v>
      </c>
      <c r="F75" s="275">
        <v>322252.15000000002</v>
      </c>
      <c r="G75" s="275">
        <v>0</v>
      </c>
      <c r="H75" s="275">
        <v>86323.09</v>
      </c>
      <c r="I75" s="275"/>
      <c r="J75" s="282">
        <v>1235526.07</v>
      </c>
      <c r="K75" s="282">
        <v>122409.88</v>
      </c>
      <c r="L75" s="282"/>
      <c r="O75" s="276">
        <v>10850</v>
      </c>
      <c r="P75" s="276">
        <v>60000</v>
      </c>
      <c r="Q75" s="276"/>
      <c r="R75" s="282"/>
      <c r="S75" s="282"/>
      <c r="T75" s="282">
        <v>178220.64</v>
      </c>
      <c r="U75" s="282">
        <v>961521.58</v>
      </c>
      <c r="V75" s="51"/>
      <c r="W75" s="51">
        <v>197765.91</v>
      </c>
      <c r="X75" s="51">
        <v>35000</v>
      </c>
      <c r="Y75" s="51">
        <v>877.08</v>
      </c>
      <c r="Z75" s="51">
        <v>481102.5</v>
      </c>
      <c r="AA75" s="51">
        <v>17500</v>
      </c>
      <c r="AB75" s="277">
        <v>742152.5</v>
      </c>
      <c r="AC75" s="277"/>
      <c r="AD75" s="277"/>
      <c r="AE75" s="277">
        <v>105720.35</v>
      </c>
      <c r="AF75" s="277">
        <v>98787.29</v>
      </c>
      <c r="AG75" s="277"/>
      <c r="AH75" s="277"/>
      <c r="AI75" s="277"/>
      <c r="AJ75" s="99">
        <f t="shared" si="7"/>
        <v>408575.24</v>
      </c>
      <c r="AK75" s="36">
        <f t="shared" si="8"/>
        <v>70850</v>
      </c>
      <c r="AL75" s="25">
        <f t="shared" si="9"/>
        <v>337725.24</v>
      </c>
      <c r="AM75" s="16">
        <f t="shared" si="10"/>
        <v>732245.49</v>
      </c>
      <c r="AN75" s="18">
        <f t="shared" si="11"/>
        <v>946660.14</v>
      </c>
      <c r="AO75" s="31">
        <f t="shared" si="12"/>
        <v>-214414.65000000002</v>
      </c>
    </row>
    <row r="76" spans="1:41" x14ac:dyDescent="0.2">
      <c r="A76" t="s">
        <v>555</v>
      </c>
      <c r="B76" t="s">
        <v>556</v>
      </c>
      <c r="C76" s="93">
        <v>4211</v>
      </c>
      <c r="D76" s="73" t="s">
        <v>1341</v>
      </c>
      <c r="E76" s="282" t="s">
        <v>1565</v>
      </c>
      <c r="F76" s="275">
        <v>562980.03</v>
      </c>
      <c r="G76" s="275">
        <v>0</v>
      </c>
      <c r="H76" s="275">
        <v>120986.93</v>
      </c>
      <c r="I76" s="275"/>
      <c r="J76" s="282">
        <v>1549897.2</v>
      </c>
      <c r="K76" s="282">
        <v>269314.34999999998</v>
      </c>
      <c r="L76" s="282"/>
      <c r="O76" s="276">
        <v>5850</v>
      </c>
      <c r="P76" s="276">
        <v>84000</v>
      </c>
      <c r="Q76" s="276"/>
      <c r="R76" s="282"/>
      <c r="S76" s="282"/>
      <c r="T76" s="282">
        <v>248925.1</v>
      </c>
      <c r="U76" s="282">
        <v>2317512.06</v>
      </c>
      <c r="V76" s="51"/>
      <c r="W76" s="51">
        <v>224342.34</v>
      </c>
      <c r="X76" s="51">
        <v>46850</v>
      </c>
      <c r="Y76" s="51">
        <v>8.3699999999999992</v>
      </c>
      <c r="Z76" s="51">
        <v>381681.4</v>
      </c>
      <c r="AA76" s="51">
        <v>7500</v>
      </c>
      <c r="AB76" s="277">
        <v>570131.4</v>
      </c>
      <c r="AC76" s="277"/>
      <c r="AD76" s="277"/>
      <c r="AE76" s="277">
        <v>159492.6</v>
      </c>
      <c r="AF76" s="277">
        <v>63909.120000000003</v>
      </c>
      <c r="AG76" s="277"/>
      <c r="AH76" s="277"/>
      <c r="AI76" s="277"/>
      <c r="AJ76" s="99">
        <f t="shared" si="7"/>
        <v>683966.96</v>
      </c>
      <c r="AK76" s="36">
        <f t="shared" si="8"/>
        <v>89850</v>
      </c>
      <c r="AL76" s="25">
        <f t="shared" si="9"/>
        <v>594116.96</v>
      </c>
      <c r="AM76" s="16">
        <f t="shared" si="10"/>
        <v>660382.11</v>
      </c>
      <c r="AN76" s="18">
        <f t="shared" si="11"/>
        <v>793533.12</v>
      </c>
      <c r="AO76" s="31">
        <f t="shared" si="12"/>
        <v>-133151.01</v>
      </c>
    </row>
    <row r="77" spans="1:41" x14ac:dyDescent="0.2">
      <c r="A77" t="s">
        <v>555</v>
      </c>
      <c r="B77" t="s">
        <v>556</v>
      </c>
      <c r="C77" s="93">
        <v>3166</v>
      </c>
      <c r="D77" s="73" t="s">
        <v>1342</v>
      </c>
      <c r="E77" s="287" t="s">
        <v>1566</v>
      </c>
      <c r="F77" s="275">
        <v>353743.92</v>
      </c>
      <c r="G77" s="275">
        <v>0</v>
      </c>
      <c r="H77" s="275">
        <v>76337.63</v>
      </c>
      <c r="I77" s="275"/>
      <c r="J77" s="282">
        <v>543899.55000000005</v>
      </c>
      <c r="K77" s="282">
        <v>210701.89</v>
      </c>
      <c r="L77" s="282"/>
      <c r="O77" s="276">
        <v>8360.0400000000009</v>
      </c>
      <c r="P77" s="276">
        <v>310860</v>
      </c>
      <c r="Q77" s="276">
        <v>166233.67000000001</v>
      </c>
      <c r="R77" s="282"/>
      <c r="S77" s="282"/>
      <c r="T77" s="282">
        <v>156139.47</v>
      </c>
      <c r="U77" s="282">
        <v>2233839.69</v>
      </c>
      <c r="V77" s="51"/>
      <c r="W77" s="51">
        <v>291592.86</v>
      </c>
      <c r="X77" s="51"/>
      <c r="Y77" s="51">
        <v>2.2599999999999998</v>
      </c>
      <c r="Z77" s="51">
        <v>423000</v>
      </c>
      <c r="AA77" s="51">
        <v>77000</v>
      </c>
      <c r="AB77" s="277">
        <v>635250</v>
      </c>
      <c r="AC77" s="277"/>
      <c r="AD77" s="277"/>
      <c r="AE77" s="277">
        <v>240220.42</v>
      </c>
      <c r="AF77" s="277">
        <v>71079.259999999995</v>
      </c>
      <c r="AG77" s="277"/>
      <c r="AH77" s="277"/>
      <c r="AI77" s="277"/>
      <c r="AJ77" s="99">
        <f t="shared" si="7"/>
        <v>430081.55</v>
      </c>
      <c r="AK77" s="36">
        <f t="shared" si="8"/>
        <v>485453.70999999996</v>
      </c>
      <c r="AL77" s="25">
        <f t="shared" si="9"/>
        <v>-55372.159999999974</v>
      </c>
      <c r="AM77" s="16">
        <f t="shared" si="10"/>
        <v>791595.12</v>
      </c>
      <c r="AN77" s="18">
        <f t="shared" si="11"/>
        <v>946549.68</v>
      </c>
      <c r="AO77" s="31">
        <f t="shared" si="12"/>
        <v>-154954.56000000006</v>
      </c>
    </row>
    <row r="78" spans="1:41" x14ac:dyDescent="0.2">
      <c r="A78" t="s">
        <v>555</v>
      </c>
      <c r="B78" t="s">
        <v>556</v>
      </c>
      <c r="C78" s="93">
        <v>2186</v>
      </c>
      <c r="D78" s="73" t="s">
        <v>1343</v>
      </c>
      <c r="E78" s="282" t="s">
        <v>1638</v>
      </c>
      <c r="F78" s="275">
        <v>539744.31999999995</v>
      </c>
      <c r="G78" s="275">
        <v>0</v>
      </c>
      <c r="H78" s="275">
        <v>110902.75</v>
      </c>
      <c r="I78" s="275"/>
      <c r="J78" s="282">
        <v>320302.88</v>
      </c>
      <c r="K78" s="282">
        <v>509578.03</v>
      </c>
      <c r="L78" s="282"/>
      <c r="Q78" s="276">
        <v>1532.73</v>
      </c>
      <c r="R78" s="282"/>
      <c r="S78" s="282"/>
      <c r="T78" s="282">
        <v>61978.239999999998</v>
      </c>
      <c r="U78" s="282">
        <v>2560558.21</v>
      </c>
      <c r="V78" s="51"/>
      <c r="W78" s="51">
        <v>238735.02</v>
      </c>
      <c r="X78" s="51">
        <v>22000</v>
      </c>
      <c r="Y78" s="51"/>
      <c r="Z78" s="51">
        <v>273060</v>
      </c>
      <c r="AA78" s="51"/>
      <c r="AB78" s="277">
        <v>409994</v>
      </c>
      <c r="AC78" s="277"/>
      <c r="AD78" s="277"/>
      <c r="AE78" s="277">
        <v>172052.35</v>
      </c>
      <c r="AF78" s="277">
        <v>54503.56</v>
      </c>
      <c r="AG78" s="277"/>
      <c r="AH78" s="277"/>
      <c r="AI78" s="277"/>
      <c r="AJ78" s="99">
        <f t="shared" si="7"/>
        <v>650647.06999999995</v>
      </c>
      <c r="AK78" s="36">
        <f t="shared" si="8"/>
        <v>1532.73</v>
      </c>
      <c r="AL78" s="25">
        <f t="shared" si="9"/>
        <v>649114.34</v>
      </c>
      <c r="AM78" s="16">
        <f t="shared" si="10"/>
        <v>533795.02</v>
      </c>
      <c r="AN78" s="18">
        <f t="shared" si="11"/>
        <v>636549.90999999992</v>
      </c>
      <c r="AO78" s="31">
        <f t="shared" si="12"/>
        <v>-102754.8899999999</v>
      </c>
    </row>
    <row r="79" spans="1:41" x14ac:dyDescent="0.2">
      <c r="A79" t="s">
        <v>559</v>
      </c>
      <c r="B79" t="s">
        <v>560</v>
      </c>
      <c r="C79" s="93">
        <v>3311</v>
      </c>
      <c r="D79" s="73" t="s">
        <v>1344</v>
      </c>
      <c r="E79" s="287" t="s">
        <v>1567</v>
      </c>
      <c r="F79" s="275">
        <v>113903.79</v>
      </c>
      <c r="G79" s="275">
        <v>0</v>
      </c>
      <c r="H79" s="275">
        <v>47937.53</v>
      </c>
      <c r="I79" s="275"/>
      <c r="J79" s="282">
        <v>394665.16</v>
      </c>
      <c r="K79" s="282">
        <v>560540.97</v>
      </c>
      <c r="L79" s="282"/>
      <c r="Q79" s="276"/>
      <c r="R79" s="282"/>
      <c r="S79" s="282"/>
      <c r="T79" s="282">
        <v>-53232.18</v>
      </c>
      <c r="U79" s="282">
        <v>1212676.51</v>
      </c>
      <c r="V79" s="51"/>
      <c r="W79" s="51">
        <v>364248.56</v>
      </c>
      <c r="X79" s="51"/>
      <c r="Y79" s="51">
        <v>429.54</v>
      </c>
      <c r="Z79" s="51">
        <v>677960</v>
      </c>
      <c r="AA79" s="51"/>
      <c r="AB79" s="277">
        <v>791400</v>
      </c>
      <c r="AC79" s="277"/>
      <c r="AD79" s="277"/>
      <c r="AE79" s="277">
        <v>210228.31</v>
      </c>
      <c r="AF79" s="277">
        <v>76242.67</v>
      </c>
      <c r="AG79" s="277"/>
      <c r="AH79" s="277"/>
      <c r="AI79" s="277"/>
      <c r="AJ79" s="99">
        <f t="shared" si="7"/>
        <v>161841.32</v>
      </c>
      <c r="AK79" s="36">
        <f t="shared" si="8"/>
        <v>0</v>
      </c>
      <c r="AL79" s="25">
        <f t="shared" si="9"/>
        <v>161841.32</v>
      </c>
      <c r="AM79" s="16">
        <f t="shared" si="10"/>
        <v>1042638.1</v>
      </c>
      <c r="AN79" s="18">
        <f t="shared" si="11"/>
        <v>1077870.98</v>
      </c>
      <c r="AO79" s="31">
        <f t="shared" si="12"/>
        <v>-35232.880000000005</v>
      </c>
    </row>
    <row r="80" spans="1:41" x14ac:dyDescent="0.2">
      <c r="A80" t="s">
        <v>559</v>
      </c>
      <c r="B80" t="s">
        <v>560</v>
      </c>
      <c r="C80" s="93">
        <v>2139</v>
      </c>
      <c r="D80" s="73" t="s">
        <v>1345</v>
      </c>
      <c r="E80" s="287" t="s">
        <v>1568</v>
      </c>
      <c r="F80" s="275">
        <v>112862.53</v>
      </c>
      <c r="G80" s="275">
        <v>448.5</v>
      </c>
      <c r="H80" s="275">
        <v>82173.09</v>
      </c>
      <c r="I80" s="275"/>
      <c r="J80" s="282">
        <v>215497.84</v>
      </c>
      <c r="K80" s="282">
        <v>57053.39</v>
      </c>
      <c r="L80" s="282"/>
      <c r="O80" s="276">
        <v>11495</v>
      </c>
      <c r="P80" s="276">
        <v>84300</v>
      </c>
      <c r="Q80" s="276"/>
      <c r="R80" s="282"/>
      <c r="S80" s="282"/>
      <c r="T80" s="282">
        <v>-993564.31</v>
      </c>
      <c r="U80" s="282">
        <v>1431387.54</v>
      </c>
      <c r="V80" s="51"/>
      <c r="W80" s="51">
        <v>302691.06</v>
      </c>
      <c r="X80" s="51"/>
      <c r="Y80" s="51">
        <v>108.57</v>
      </c>
      <c r="Z80" s="51">
        <v>591600</v>
      </c>
      <c r="AA80" s="51"/>
      <c r="AB80" s="277">
        <v>727780</v>
      </c>
      <c r="AC80" s="277"/>
      <c r="AD80" s="277"/>
      <c r="AE80" s="277">
        <v>172808.51</v>
      </c>
      <c r="AF80" s="277">
        <v>52987</v>
      </c>
      <c r="AG80" s="277"/>
      <c r="AH80" s="277"/>
      <c r="AI80" s="277"/>
      <c r="AJ80" s="99">
        <f t="shared" si="7"/>
        <v>195484.12</v>
      </c>
      <c r="AK80" s="36">
        <f t="shared" si="8"/>
        <v>95795</v>
      </c>
      <c r="AL80" s="25">
        <f t="shared" si="9"/>
        <v>99689.12</v>
      </c>
      <c r="AM80" s="16">
        <f t="shared" si="10"/>
        <v>894399.63</v>
      </c>
      <c r="AN80" s="18">
        <f t="shared" si="11"/>
        <v>953575.51</v>
      </c>
      <c r="AO80" s="31">
        <f t="shared" si="12"/>
        <v>-59175.880000000005</v>
      </c>
    </row>
    <row r="81" spans="1:41" x14ac:dyDescent="0.2">
      <c r="A81" t="s">
        <v>559</v>
      </c>
      <c r="B81" t="s">
        <v>560</v>
      </c>
      <c r="C81" s="93">
        <v>4074</v>
      </c>
      <c r="D81" s="73" t="s">
        <v>1346</v>
      </c>
      <c r="E81" s="282" t="s">
        <v>1569</v>
      </c>
      <c r="F81" s="275">
        <v>614461.48</v>
      </c>
      <c r="G81" s="275">
        <v>0</v>
      </c>
      <c r="H81" s="275">
        <v>22812.41</v>
      </c>
      <c r="I81" s="275"/>
      <c r="J81" s="282">
        <v>453874.01</v>
      </c>
      <c r="K81" s="282">
        <v>726759.16</v>
      </c>
      <c r="L81" s="282"/>
      <c r="O81" s="276">
        <v>131420.04</v>
      </c>
      <c r="P81" s="276">
        <v>69750</v>
      </c>
      <c r="Q81" s="276">
        <v>2408.96</v>
      </c>
      <c r="R81" s="282"/>
      <c r="S81" s="282"/>
      <c r="T81" s="282">
        <v>-221269.08</v>
      </c>
      <c r="U81" s="282">
        <v>2015625.01</v>
      </c>
      <c r="V81" s="51"/>
      <c r="W81" s="51">
        <v>283600.12</v>
      </c>
      <c r="X81" s="51"/>
      <c r="Y81" s="51"/>
      <c r="Z81" s="51">
        <v>743950</v>
      </c>
      <c r="AA81" s="51">
        <v>87900</v>
      </c>
      <c r="AB81" s="277">
        <v>1074710</v>
      </c>
      <c r="AC81" s="277"/>
      <c r="AD81" s="277"/>
      <c r="AE81" s="277">
        <v>151058.54999999999</v>
      </c>
      <c r="AF81" s="277">
        <v>62628.44</v>
      </c>
      <c r="AG81" s="277"/>
      <c r="AH81" s="277"/>
      <c r="AI81" s="277"/>
      <c r="AJ81" s="99">
        <f t="shared" si="7"/>
        <v>637273.89</v>
      </c>
      <c r="AK81" s="36">
        <f t="shared" si="8"/>
        <v>203579</v>
      </c>
      <c r="AL81" s="25">
        <f t="shared" si="9"/>
        <v>433694.89</v>
      </c>
      <c r="AM81" s="16">
        <f t="shared" si="10"/>
        <v>1115450.1200000001</v>
      </c>
      <c r="AN81" s="18">
        <f t="shared" si="11"/>
        <v>1288396.99</v>
      </c>
      <c r="AO81" s="31">
        <f t="shared" si="12"/>
        <v>-172946.86999999988</v>
      </c>
    </row>
    <row r="82" spans="1:41" x14ac:dyDescent="0.2">
      <c r="A82" t="s">
        <v>559</v>
      </c>
      <c r="B82" t="s">
        <v>560</v>
      </c>
      <c r="C82" s="93">
        <v>2831</v>
      </c>
      <c r="D82" s="73" t="s">
        <v>1347</v>
      </c>
      <c r="E82" s="282" t="s">
        <v>1570</v>
      </c>
      <c r="F82" s="275">
        <v>226898.34</v>
      </c>
      <c r="G82" s="275">
        <v>0</v>
      </c>
      <c r="H82" s="275">
        <v>52168.66</v>
      </c>
      <c r="I82" s="275"/>
      <c r="J82" s="282">
        <v>428007.45</v>
      </c>
      <c r="K82" s="282">
        <v>306724.49</v>
      </c>
      <c r="L82" s="282"/>
      <c r="O82" s="276">
        <v>10800</v>
      </c>
      <c r="P82" s="276">
        <v>197468</v>
      </c>
      <c r="Q82" s="276">
        <v>45.1</v>
      </c>
      <c r="R82" s="282"/>
      <c r="S82" s="282"/>
      <c r="T82" s="282">
        <v>-176284.94</v>
      </c>
      <c r="U82" s="282">
        <v>1171298.0900000001</v>
      </c>
      <c r="V82" s="51"/>
      <c r="W82" s="51">
        <v>237324.33</v>
      </c>
      <c r="X82" s="51">
        <v>100</v>
      </c>
      <c r="Y82" s="51">
        <v>292.63</v>
      </c>
      <c r="Z82" s="51">
        <v>668900</v>
      </c>
      <c r="AA82" s="51">
        <v>53200</v>
      </c>
      <c r="AB82" s="277">
        <v>809130</v>
      </c>
      <c r="AC82" s="277"/>
      <c r="AD82" s="277"/>
      <c r="AE82" s="277">
        <v>287869.15000000002</v>
      </c>
      <c r="AF82" s="277">
        <v>46314.12</v>
      </c>
      <c r="AG82" s="277"/>
      <c r="AH82" s="277"/>
      <c r="AI82" s="277"/>
      <c r="AJ82" s="99">
        <f t="shared" si="7"/>
        <v>279067</v>
      </c>
      <c r="AK82" s="36">
        <f t="shared" si="8"/>
        <v>208313.1</v>
      </c>
      <c r="AL82" s="25">
        <f t="shared" si="9"/>
        <v>70753.899999999994</v>
      </c>
      <c r="AM82" s="16">
        <f t="shared" si="10"/>
        <v>959816.96</v>
      </c>
      <c r="AN82" s="18">
        <f t="shared" si="11"/>
        <v>1143313.27</v>
      </c>
      <c r="AO82" s="31">
        <f t="shared" si="12"/>
        <v>-183496.31000000006</v>
      </c>
    </row>
    <row r="83" spans="1:41" x14ac:dyDescent="0.2">
      <c r="A83" t="s">
        <v>559</v>
      </c>
      <c r="B83" t="s">
        <v>560</v>
      </c>
      <c r="C83" s="93">
        <v>2983</v>
      </c>
      <c r="D83" s="73" t="s">
        <v>1348</v>
      </c>
      <c r="E83" s="282" t="s">
        <v>1571</v>
      </c>
      <c r="F83" s="275">
        <v>1081193.69</v>
      </c>
      <c r="G83" s="275">
        <v>0</v>
      </c>
      <c r="H83" s="275">
        <v>30478.1</v>
      </c>
      <c r="I83" s="275"/>
      <c r="J83" s="282">
        <v>631160.54</v>
      </c>
      <c r="K83" s="282">
        <v>232351.43</v>
      </c>
      <c r="L83" s="282"/>
      <c r="P83" s="276">
        <v>185030</v>
      </c>
      <c r="Q83" s="276">
        <v>0</v>
      </c>
      <c r="R83" s="282"/>
      <c r="S83" s="282"/>
      <c r="T83" s="282">
        <v>-843295.36</v>
      </c>
      <c r="U83" s="282">
        <v>1745362.84</v>
      </c>
      <c r="V83" s="51"/>
      <c r="W83" s="51">
        <v>1193965.97</v>
      </c>
      <c r="X83" s="51">
        <v>387060</v>
      </c>
      <c r="Y83" s="51">
        <v>120.7</v>
      </c>
      <c r="Z83" s="51">
        <v>845250</v>
      </c>
      <c r="AA83" s="51"/>
      <c r="AB83" s="277">
        <v>950356</v>
      </c>
      <c r="AC83" s="277"/>
      <c r="AD83" s="277">
        <v>7840</v>
      </c>
      <c r="AE83" s="277">
        <v>495357.6</v>
      </c>
      <c r="AF83" s="277">
        <v>82448.789999999994</v>
      </c>
      <c r="AG83" s="277"/>
      <c r="AH83" s="277"/>
      <c r="AI83" s="277"/>
      <c r="AJ83" s="99">
        <f t="shared" si="7"/>
        <v>1111671.79</v>
      </c>
      <c r="AK83" s="36">
        <f t="shared" si="8"/>
        <v>185030</v>
      </c>
      <c r="AL83" s="25">
        <f t="shared" si="9"/>
        <v>926641.79</v>
      </c>
      <c r="AM83" s="16">
        <f t="shared" si="10"/>
        <v>2426396.67</v>
      </c>
      <c r="AN83" s="18">
        <f t="shared" si="11"/>
        <v>1536002.3900000001</v>
      </c>
      <c r="AO83" s="31">
        <f t="shared" si="12"/>
        <v>890394.2799999998</v>
      </c>
    </row>
    <row r="84" spans="1:41" x14ac:dyDescent="0.2">
      <c r="A84" t="s">
        <v>559</v>
      </c>
      <c r="B84" t="s">
        <v>560</v>
      </c>
      <c r="C84" s="93">
        <v>1867</v>
      </c>
      <c r="D84" s="73" t="s">
        <v>1349</v>
      </c>
      <c r="E84" s="287" t="s">
        <v>1572</v>
      </c>
      <c r="F84" s="275">
        <v>383598.83</v>
      </c>
      <c r="G84" s="275">
        <v>77133.69</v>
      </c>
      <c r="H84" s="275">
        <v>22933.5</v>
      </c>
      <c r="I84" s="275"/>
      <c r="J84" s="282">
        <v>890724.74</v>
      </c>
      <c r="K84" s="282">
        <v>335618.52</v>
      </c>
      <c r="L84" s="282"/>
      <c r="O84" s="276">
        <v>12993.69</v>
      </c>
      <c r="Q84" s="276"/>
      <c r="R84" s="282"/>
      <c r="S84" s="282"/>
      <c r="T84" s="282">
        <v>-350751.22</v>
      </c>
      <c r="U84" s="282">
        <v>1929262.58</v>
      </c>
      <c r="V84" s="51">
        <v>4.43</v>
      </c>
      <c r="W84" s="51">
        <v>428219.99</v>
      </c>
      <c r="X84" s="51">
        <v>50500</v>
      </c>
      <c r="Y84" s="51"/>
      <c r="Z84" s="51">
        <v>649300</v>
      </c>
      <c r="AA84" s="51">
        <v>9673.5</v>
      </c>
      <c r="AB84" s="277">
        <v>789300</v>
      </c>
      <c r="AC84" s="277"/>
      <c r="AD84" s="277">
        <v>4600</v>
      </c>
      <c r="AE84" s="277">
        <v>154565.03</v>
      </c>
      <c r="AF84" s="277">
        <v>65571.66</v>
      </c>
      <c r="AG84" s="277"/>
      <c r="AH84" s="277"/>
      <c r="AI84" s="277">
        <v>580</v>
      </c>
      <c r="AJ84" s="99">
        <f t="shared" si="7"/>
        <v>483666.02</v>
      </c>
      <c r="AK84" s="36">
        <f t="shared" si="8"/>
        <v>12993.69</v>
      </c>
      <c r="AL84" s="25">
        <f t="shared" si="9"/>
        <v>470672.33</v>
      </c>
      <c r="AM84" s="16">
        <f t="shared" si="10"/>
        <v>1137697.92</v>
      </c>
      <c r="AN84" s="18">
        <f t="shared" si="11"/>
        <v>1014616.6900000001</v>
      </c>
      <c r="AO84" s="31">
        <f t="shared" si="12"/>
        <v>123081.22999999986</v>
      </c>
    </row>
    <row r="85" spans="1:41" x14ac:dyDescent="0.2">
      <c r="A85" t="s">
        <v>559</v>
      </c>
      <c r="B85" t="s">
        <v>560</v>
      </c>
      <c r="C85" s="93">
        <v>2692</v>
      </c>
      <c r="D85" s="73" t="s">
        <v>1350</v>
      </c>
      <c r="E85" s="282" t="s">
        <v>1573</v>
      </c>
      <c r="F85" s="275">
        <v>378762.73</v>
      </c>
      <c r="G85" s="275">
        <v>0</v>
      </c>
      <c r="H85" s="275">
        <v>14725.02</v>
      </c>
      <c r="I85" s="275"/>
      <c r="J85" s="282">
        <v>328363.88</v>
      </c>
      <c r="K85" s="282">
        <v>193690.58</v>
      </c>
      <c r="L85" s="282"/>
      <c r="Q85" s="276"/>
      <c r="R85" s="282"/>
      <c r="S85" s="282"/>
      <c r="T85" s="282">
        <v>-908579.25</v>
      </c>
      <c r="U85" s="282">
        <v>1851699.47</v>
      </c>
      <c r="V85" s="51"/>
      <c r="W85" s="51">
        <v>350637.96</v>
      </c>
      <c r="X85" s="51"/>
      <c r="Y85" s="51">
        <v>1142.53</v>
      </c>
      <c r="Z85" s="51">
        <v>702450</v>
      </c>
      <c r="AA85" s="51"/>
      <c r="AB85" s="277">
        <v>848917</v>
      </c>
      <c r="AC85" s="277"/>
      <c r="AD85" s="277"/>
      <c r="AE85" s="277">
        <v>146752.4</v>
      </c>
      <c r="AF85" s="277">
        <v>80624.100000000006</v>
      </c>
      <c r="AG85" s="277"/>
      <c r="AH85" s="277"/>
      <c r="AI85" s="277"/>
      <c r="AJ85" s="99">
        <f t="shared" si="7"/>
        <v>393487.75</v>
      </c>
      <c r="AK85" s="36">
        <f t="shared" si="8"/>
        <v>0</v>
      </c>
      <c r="AL85" s="25">
        <f t="shared" si="9"/>
        <v>393487.75</v>
      </c>
      <c r="AM85" s="16">
        <f t="shared" si="10"/>
        <v>1054230.49</v>
      </c>
      <c r="AN85" s="18">
        <f t="shared" si="11"/>
        <v>1076293.5</v>
      </c>
      <c r="AO85" s="31">
        <f t="shared" si="12"/>
        <v>-22063.010000000009</v>
      </c>
    </row>
    <row r="86" spans="1:41" x14ac:dyDescent="0.2">
      <c r="A86" t="s">
        <v>559</v>
      </c>
      <c r="B86" t="s">
        <v>560</v>
      </c>
      <c r="C86" s="93">
        <v>1950</v>
      </c>
      <c r="D86" s="73" t="s">
        <v>1351</v>
      </c>
      <c r="E86" s="282" t="s">
        <v>1574</v>
      </c>
      <c r="F86" s="275">
        <v>192164.15</v>
      </c>
      <c r="G86" s="275">
        <v>0</v>
      </c>
      <c r="H86" s="275">
        <v>20756.97</v>
      </c>
      <c r="I86" s="275">
        <v>13288</v>
      </c>
      <c r="J86" s="282">
        <v>585230.62</v>
      </c>
      <c r="K86" s="282">
        <v>153972.14000000001</v>
      </c>
      <c r="L86" s="282"/>
      <c r="Q86" s="276">
        <v>13288</v>
      </c>
      <c r="R86" s="282"/>
      <c r="S86" s="282"/>
      <c r="T86" s="282">
        <v>-199216.71</v>
      </c>
      <c r="U86" s="282">
        <v>1211766.1200000001</v>
      </c>
      <c r="V86" s="51"/>
      <c r="W86" s="51">
        <v>282812.53999999998</v>
      </c>
      <c r="X86" s="51"/>
      <c r="Y86" s="51"/>
      <c r="Z86" s="51">
        <v>618400</v>
      </c>
      <c r="AA86" s="51"/>
      <c r="AB86" s="277">
        <v>784020</v>
      </c>
      <c r="AC86" s="277">
        <v>4000</v>
      </c>
      <c r="AD86" s="277"/>
      <c r="AE86" s="277">
        <v>138836.37</v>
      </c>
      <c r="AF86" s="277">
        <v>20319.7</v>
      </c>
      <c r="AG86" s="277"/>
      <c r="AH86" s="277"/>
      <c r="AI86" s="277"/>
      <c r="AJ86" s="99">
        <f t="shared" si="7"/>
        <v>226209.12</v>
      </c>
      <c r="AK86" s="36">
        <f t="shared" si="8"/>
        <v>13288</v>
      </c>
      <c r="AL86" s="25">
        <f t="shared" si="9"/>
        <v>212921.12</v>
      </c>
      <c r="AM86" s="16">
        <f t="shared" si="10"/>
        <v>901212.54</v>
      </c>
      <c r="AN86" s="18">
        <f t="shared" si="11"/>
        <v>947176.07</v>
      </c>
      <c r="AO86" s="31">
        <f t="shared" si="12"/>
        <v>-45963.529999999912</v>
      </c>
    </row>
    <row r="87" spans="1:41" x14ac:dyDescent="0.2">
      <c r="A87" t="s">
        <v>559</v>
      </c>
      <c r="B87" t="s">
        <v>560</v>
      </c>
      <c r="C87" s="93">
        <v>2898</v>
      </c>
      <c r="D87" s="73" t="s">
        <v>1352</v>
      </c>
      <c r="E87" s="282" t="s">
        <v>1575</v>
      </c>
      <c r="F87" s="275">
        <v>159648.70000000001</v>
      </c>
      <c r="G87" s="275">
        <v>0</v>
      </c>
      <c r="H87" s="275">
        <v>61449.2</v>
      </c>
      <c r="I87" s="275"/>
      <c r="J87" s="282">
        <v>18648.21</v>
      </c>
      <c r="K87" s="282">
        <v>577195.86</v>
      </c>
      <c r="L87" s="282"/>
      <c r="O87" s="276">
        <v>1500</v>
      </c>
      <c r="P87" s="276">
        <v>98730</v>
      </c>
      <c r="Q87" s="276">
        <v>2965.03</v>
      </c>
      <c r="R87" s="282"/>
      <c r="S87" s="282">
        <v>67378.53</v>
      </c>
      <c r="T87" s="282"/>
      <c r="U87" s="282">
        <v>907622.82</v>
      </c>
      <c r="V87" s="51"/>
      <c r="W87" s="51">
        <v>207361.3</v>
      </c>
      <c r="X87" s="51"/>
      <c r="Y87" s="51"/>
      <c r="Z87" s="51">
        <v>641280</v>
      </c>
      <c r="AA87" s="51"/>
      <c r="AB87" s="277">
        <v>744675</v>
      </c>
      <c r="AC87" s="277"/>
      <c r="AD87" s="277">
        <v>520</v>
      </c>
      <c r="AE87" s="277">
        <v>320164.40999999997</v>
      </c>
      <c r="AF87" s="277">
        <v>42706.3</v>
      </c>
      <c r="AG87" s="277"/>
      <c r="AH87" s="277"/>
      <c r="AI87" s="277"/>
      <c r="AJ87" s="99">
        <f t="shared" si="7"/>
        <v>221097.90000000002</v>
      </c>
      <c r="AK87" s="36">
        <f t="shared" si="8"/>
        <v>103195.03</v>
      </c>
      <c r="AL87" s="25">
        <f t="shared" si="9"/>
        <v>117902.87000000002</v>
      </c>
      <c r="AM87" s="16">
        <f t="shared" si="10"/>
        <v>848641.3</v>
      </c>
      <c r="AN87" s="18">
        <f t="shared" si="11"/>
        <v>1108065.71</v>
      </c>
      <c r="AO87" s="31">
        <f t="shared" si="12"/>
        <v>-259424.40999999992</v>
      </c>
    </row>
    <row r="88" spans="1:41" x14ac:dyDescent="0.2">
      <c r="A88" t="s">
        <v>559</v>
      </c>
      <c r="B88" t="s">
        <v>560</v>
      </c>
      <c r="C88" s="93">
        <v>1653</v>
      </c>
      <c r="D88" s="73" t="s">
        <v>1353</v>
      </c>
      <c r="E88" s="282" t="s">
        <v>1645</v>
      </c>
      <c r="F88" s="275">
        <v>234725.4</v>
      </c>
      <c r="G88" s="275">
        <v>19019.330000000002</v>
      </c>
      <c r="H88" s="275">
        <v>20887.810000000001</v>
      </c>
      <c r="I88" s="275"/>
      <c r="J88" s="282">
        <v>643773.63</v>
      </c>
      <c r="K88" s="282">
        <v>105825.86</v>
      </c>
      <c r="L88" s="282"/>
      <c r="O88" s="276">
        <v>26387.67</v>
      </c>
      <c r="Q88" s="276"/>
      <c r="R88" s="282"/>
      <c r="S88" s="282"/>
      <c r="T88" s="282">
        <v>-705941.63</v>
      </c>
      <c r="U88" s="282">
        <v>1583723.57</v>
      </c>
      <c r="V88" s="51"/>
      <c r="W88" s="51">
        <v>420711.6</v>
      </c>
      <c r="X88" s="51">
        <v>21000</v>
      </c>
      <c r="Y88" s="51">
        <v>7.02</v>
      </c>
      <c r="Z88" s="51">
        <v>605980</v>
      </c>
      <c r="AA88" s="51"/>
      <c r="AB88" s="277">
        <v>716010</v>
      </c>
      <c r="AC88" s="277"/>
      <c r="AD88" s="277">
        <v>4160</v>
      </c>
      <c r="AE88" s="277">
        <v>118677.62</v>
      </c>
      <c r="AF88" s="277">
        <v>86723.58</v>
      </c>
      <c r="AG88" s="277"/>
      <c r="AH88" s="277"/>
      <c r="AI88" s="277"/>
      <c r="AJ88" s="99">
        <f t="shared" si="7"/>
        <v>274632.53999999998</v>
      </c>
      <c r="AK88" s="36">
        <f t="shared" si="8"/>
        <v>26387.67</v>
      </c>
      <c r="AL88" s="25">
        <f t="shared" si="9"/>
        <v>248244.87</v>
      </c>
      <c r="AM88" s="16">
        <f t="shared" si="10"/>
        <v>1047698.62</v>
      </c>
      <c r="AN88" s="18">
        <f t="shared" si="11"/>
        <v>925571.2</v>
      </c>
      <c r="AO88" s="31">
        <f t="shared" si="12"/>
        <v>122127.42000000004</v>
      </c>
    </row>
    <row r="89" spans="1:41" x14ac:dyDescent="0.2">
      <c r="A89" t="s">
        <v>563</v>
      </c>
      <c r="B89" t="s">
        <v>564</v>
      </c>
      <c r="C89" s="93">
        <v>3711</v>
      </c>
      <c r="D89" s="73" t="s">
        <v>1354</v>
      </c>
      <c r="E89" s="282" t="s">
        <v>1576</v>
      </c>
      <c r="F89" s="275">
        <v>363848.99</v>
      </c>
      <c r="G89" s="275">
        <v>0</v>
      </c>
      <c r="H89" s="275">
        <v>41480.89</v>
      </c>
      <c r="I89" s="275"/>
      <c r="J89" s="282">
        <v>151536.14000000001</v>
      </c>
      <c r="K89" s="282">
        <v>8</v>
      </c>
      <c r="L89" s="282"/>
      <c r="N89" s="276">
        <v>6000</v>
      </c>
      <c r="O89" s="276">
        <v>23377</v>
      </c>
      <c r="Q89" s="276"/>
      <c r="R89" s="282"/>
      <c r="S89" s="282"/>
      <c r="T89" s="282">
        <v>142301.32999999999</v>
      </c>
      <c r="U89" s="282">
        <v>378263.7</v>
      </c>
      <c r="V89" s="51"/>
      <c r="W89" s="51">
        <v>433225.65</v>
      </c>
      <c r="X89" s="51"/>
      <c r="Y89" s="51">
        <v>98.28</v>
      </c>
      <c r="Z89" s="51"/>
      <c r="AA89" s="51"/>
      <c r="AB89" s="277">
        <v>92250</v>
      </c>
      <c r="AC89" s="277"/>
      <c r="AD89" s="277">
        <v>960</v>
      </c>
      <c r="AE89" s="277">
        <v>408944.12</v>
      </c>
      <c r="AF89" s="277">
        <v>39474.400000000001</v>
      </c>
      <c r="AG89" s="277"/>
      <c r="AH89" s="277"/>
      <c r="AI89" s="277"/>
      <c r="AJ89" s="99">
        <f t="shared" si="7"/>
        <v>405329.88</v>
      </c>
      <c r="AK89" s="36">
        <f t="shared" si="8"/>
        <v>29377</v>
      </c>
      <c r="AL89" s="25">
        <f t="shared" si="9"/>
        <v>375952.88</v>
      </c>
      <c r="AM89" s="16">
        <f t="shared" si="10"/>
        <v>433323.93000000005</v>
      </c>
      <c r="AN89" s="18">
        <f t="shared" si="11"/>
        <v>541628.52</v>
      </c>
      <c r="AO89" s="31">
        <f t="shared" si="12"/>
        <v>-108304.58999999997</v>
      </c>
    </row>
    <row r="90" spans="1:41" x14ac:dyDescent="0.2">
      <c r="A90" t="s">
        <v>563</v>
      </c>
      <c r="B90" t="s">
        <v>564</v>
      </c>
      <c r="C90" s="93">
        <v>1437</v>
      </c>
      <c r="D90" s="73" t="s">
        <v>1355</v>
      </c>
      <c r="E90" s="282" t="s">
        <v>1577</v>
      </c>
      <c r="F90" s="275">
        <v>530969.75</v>
      </c>
      <c r="G90" s="275">
        <v>0</v>
      </c>
      <c r="H90" s="275">
        <v>3715.45</v>
      </c>
      <c r="I90" s="275"/>
      <c r="J90" s="282">
        <v>45791.11</v>
      </c>
      <c r="K90" s="282">
        <v>-104874.01</v>
      </c>
      <c r="L90" s="282"/>
      <c r="N90" s="276">
        <v>6000</v>
      </c>
      <c r="O90" s="276">
        <v>1500</v>
      </c>
      <c r="Q90" s="276"/>
      <c r="R90" s="282"/>
      <c r="S90" s="282"/>
      <c r="T90" s="282">
        <v>60093.71</v>
      </c>
      <c r="U90" s="282">
        <v>646850.12</v>
      </c>
      <c r="V90" s="51"/>
      <c r="W90" s="51">
        <v>413758.5</v>
      </c>
      <c r="X90" s="51">
        <v>75000</v>
      </c>
      <c r="Y90" s="51">
        <v>85.83</v>
      </c>
      <c r="Z90" s="51">
        <v>431274</v>
      </c>
      <c r="AA90" s="51"/>
      <c r="AB90" s="277">
        <v>494602</v>
      </c>
      <c r="AC90" s="277"/>
      <c r="AD90" s="277"/>
      <c r="AE90" s="277">
        <v>102811.56</v>
      </c>
      <c r="AF90" s="277">
        <v>410851.9</v>
      </c>
      <c r="AG90" s="277"/>
      <c r="AH90" s="277"/>
      <c r="AI90" s="277"/>
      <c r="AJ90" s="99">
        <f t="shared" si="7"/>
        <v>534685.19999999995</v>
      </c>
      <c r="AK90" s="36">
        <f t="shared" si="8"/>
        <v>7500</v>
      </c>
      <c r="AL90" s="25">
        <f t="shared" si="9"/>
        <v>527185.19999999995</v>
      </c>
      <c r="AM90" s="16">
        <f t="shared" si="10"/>
        <v>920118.33000000007</v>
      </c>
      <c r="AN90" s="18">
        <f t="shared" si="11"/>
        <v>1008265.4600000001</v>
      </c>
      <c r="AO90" s="31">
        <f t="shared" si="12"/>
        <v>-88147.13</v>
      </c>
    </row>
    <row r="91" spans="1:41" x14ac:dyDescent="0.2">
      <c r="A91" t="s">
        <v>563</v>
      </c>
      <c r="B91" t="s">
        <v>564</v>
      </c>
      <c r="C91" s="93">
        <v>3388</v>
      </c>
      <c r="D91" s="73" t="s">
        <v>1356</v>
      </c>
      <c r="E91" s="282" t="s">
        <v>1578</v>
      </c>
      <c r="F91" s="275">
        <v>420507.5</v>
      </c>
      <c r="G91" s="275">
        <v>0</v>
      </c>
      <c r="H91" s="275">
        <v>62555.58</v>
      </c>
      <c r="I91" s="275"/>
      <c r="J91" s="282">
        <v>2837438.93</v>
      </c>
      <c r="K91" s="282">
        <v>175104.89</v>
      </c>
      <c r="L91" s="282"/>
      <c r="N91" s="276">
        <v>5300</v>
      </c>
      <c r="O91" s="276">
        <v>5850</v>
      </c>
      <c r="Q91" s="276"/>
      <c r="R91" s="282"/>
      <c r="S91" s="282"/>
      <c r="T91" s="282">
        <v>214573.65</v>
      </c>
      <c r="U91" s="282">
        <v>3382854.97</v>
      </c>
      <c r="V91" s="51"/>
      <c r="W91" s="51">
        <v>466168.57</v>
      </c>
      <c r="X91" s="51"/>
      <c r="Y91" s="51">
        <v>1149.21</v>
      </c>
      <c r="Z91" s="51">
        <v>670000</v>
      </c>
      <c r="AA91" s="51">
        <v>138534.39999999999</v>
      </c>
      <c r="AB91" s="277">
        <v>816500</v>
      </c>
      <c r="AC91" s="277"/>
      <c r="AD91" s="277"/>
      <c r="AE91" s="277">
        <v>177165.3</v>
      </c>
      <c r="AF91" s="277">
        <v>119494.28</v>
      </c>
      <c r="AG91" s="277"/>
      <c r="AH91" s="277"/>
      <c r="AI91" s="277"/>
      <c r="AJ91" s="99">
        <f t="shared" si="7"/>
        <v>483063.08</v>
      </c>
      <c r="AK91" s="36">
        <f t="shared" si="8"/>
        <v>11150</v>
      </c>
      <c r="AL91" s="25">
        <f t="shared" si="9"/>
        <v>471913.08</v>
      </c>
      <c r="AM91" s="16">
        <f t="shared" si="10"/>
        <v>1275852.18</v>
      </c>
      <c r="AN91" s="18">
        <f t="shared" si="11"/>
        <v>1113159.58</v>
      </c>
      <c r="AO91" s="31">
        <f t="shared" si="12"/>
        <v>162692.59999999986</v>
      </c>
    </row>
    <row r="92" spans="1:41" x14ac:dyDescent="0.2">
      <c r="A92" t="s">
        <v>563</v>
      </c>
      <c r="B92" t="s">
        <v>564</v>
      </c>
      <c r="C92" s="93">
        <v>2340</v>
      </c>
      <c r="D92" s="73" t="s">
        <v>1357</v>
      </c>
      <c r="E92" s="282" t="s">
        <v>1579</v>
      </c>
      <c r="F92" s="275">
        <v>539703.25</v>
      </c>
      <c r="G92" s="275">
        <v>0</v>
      </c>
      <c r="H92" s="275">
        <v>137861.99</v>
      </c>
      <c r="I92" s="275"/>
      <c r="J92" s="282">
        <v>437119.02</v>
      </c>
      <c r="K92" s="282">
        <v>128219.57</v>
      </c>
      <c r="L92" s="282"/>
      <c r="N92" s="276">
        <v>5300</v>
      </c>
      <c r="O92" s="276">
        <v>5460</v>
      </c>
      <c r="Q92" s="276"/>
      <c r="R92" s="282"/>
      <c r="S92" s="282"/>
      <c r="T92" s="282">
        <v>97343.27</v>
      </c>
      <c r="U92" s="282">
        <v>1045747.78</v>
      </c>
      <c r="V92" s="51"/>
      <c r="W92" s="51">
        <v>455541.78</v>
      </c>
      <c r="X92" s="51">
        <v>60000</v>
      </c>
      <c r="Y92" s="51">
        <v>95.2</v>
      </c>
      <c r="Z92" s="51">
        <v>519260</v>
      </c>
      <c r="AA92" s="51"/>
      <c r="AB92" s="277">
        <v>567310</v>
      </c>
      <c r="AC92" s="277"/>
      <c r="AD92" s="277"/>
      <c r="AE92" s="277">
        <v>152867.71</v>
      </c>
      <c r="AF92" s="277">
        <v>62905.78</v>
      </c>
      <c r="AG92" s="277"/>
      <c r="AH92" s="277"/>
      <c r="AI92" s="277"/>
      <c r="AJ92" s="99">
        <f t="shared" si="7"/>
        <v>677565.24</v>
      </c>
      <c r="AK92" s="36">
        <f t="shared" si="8"/>
        <v>10760</v>
      </c>
      <c r="AL92" s="25">
        <f t="shared" si="9"/>
        <v>666805.24</v>
      </c>
      <c r="AM92" s="16">
        <f t="shared" si="10"/>
        <v>1034896.98</v>
      </c>
      <c r="AN92" s="18">
        <f t="shared" si="11"/>
        <v>783083.49</v>
      </c>
      <c r="AO92" s="31">
        <f t="shared" si="12"/>
        <v>251813.49</v>
      </c>
    </row>
    <row r="93" spans="1:41" x14ac:dyDescent="0.2">
      <c r="A93" t="s">
        <v>563</v>
      </c>
      <c r="B93" t="s">
        <v>564</v>
      </c>
      <c r="C93" s="93">
        <v>2160</v>
      </c>
      <c r="D93" s="73" t="s">
        <v>1358</v>
      </c>
      <c r="E93" s="282" t="s">
        <v>1580</v>
      </c>
      <c r="F93" s="275">
        <v>311902.57</v>
      </c>
      <c r="G93" s="275">
        <v>0</v>
      </c>
      <c r="H93" s="275">
        <v>4343.83</v>
      </c>
      <c r="I93" s="275"/>
      <c r="J93" s="282">
        <v>39394.11</v>
      </c>
      <c r="K93" s="282">
        <v>126944.78</v>
      </c>
      <c r="L93" s="282"/>
      <c r="N93" s="276">
        <v>5600</v>
      </c>
      <c r="O93" s="276">
        <v>5850</v>
      </c>
      <c r="Q93" s="276"/>
      <c r="R93" s="282"/>
      <c r="S93" s="282"/>
      <c r="T93" s="282">
        <v>126048.56</v>
      </c>
      <c r="U93" s="282">
        <v>320699.84999999998</v>
      </c>
      <c r="V93" s="51"/>
      <c r="W93" s="51">
        <v>457648.09</v>
      </c>
      <c r="X93" s="51"/>
      <c r="Y93" s="51">
        <v>103.93</v>
      </c>
      <c r="Z93" s="51">
        <v>632492</v>
      </c>
      <c r="AA93" s="51"/>
      <c r="AB93" s="277">
        <v>748326</v>
      </c>
      <c r="AC93" s="277"/>
      <c r="AD93" s="277"/>
      <c r="AE93" s="277">
        <v>162711.79999999999</v>
      </c>
      <c r="AF93" s="277">
        <v>17549.78</v>
      </c>
      <c r="AG93" s="277"/>
      <c r="AH93" s="277"/>
      <c r="AI93" s="277"/>
      <c r="AJ93" s="99">
        <f t="shared" si="7"/>
        <v>316246.40000000002</v>
      </c>
      <c r="AK93" s="36">
        <f t="shared" si="8"/>
        <v>11450</v>
      </c>
      <c r="AL93" s="25">
        <f t="shared" si="9"/>
        <v>304796.40000000002</v>
      </c>
      <c r="AM93" s="16">
        <f t="shared" si="10"/>
        <v>1090244.02</v>
      </c>
      <c r="AN93" s="18">
        <f t="shared" si="11"/>
        <v>928587.58000000007</v>
      </c>
      <c r="AO93" s="31">
        <f t="shared" si="12"/>
        <v>161656.43999999994</v>
      </c>
    </row>
    <row r="94" spans="1:41" x14ac:dyDescent="0.2">
      <c r="A94" t="s">
        <v>563</v>
      </c>
      <c r="B94" t="s">
        <v>564</v>
      </c>
      <c r="C94" s="93">
        <v>1723</v>
      </c>
      <c r="D94" s="73" t="s">
        <v>1359</v>
      </c>
      <c r="E94" s="282" t="s">
        <v>1581</v>
      </c>
      <c r="F94" s="275">
        <v>555717.56000000006</v>
      </c>
      <c r="G94" s="275">
        <v>0</v>
      </c>
      <c r="H94" s="275">
        <v>521</v>
      </c>
      <c r="I94" s="275"/>
      <c r="J94" s="282">
        <v>644148.03</v>
      </c>
      <c r="K94" s="282">
        <v>-35370.400000000001</v>
      </c>
      <c r="L94" s="282"/>
      <c r="Q94" s="276"/>
      <c r="R94" s="282"/>
      <c r="S94" s="282"/>
      <c r="T94" s="282">
        <v>94569.16</v>
      </c>
      <c r="U94" s="282">
        <v>784633.1</v>
      </c>
      <c r="V94" s="51"/>
      <c r="W94" s="51">
        <v>321211.26</v>
      </c>
      <c r="X94" s="51"/>
      <c r="Y94" s="51">
        <v>86.73</v>
      </c>
      <c r="Z94" s="51">
        <v>345550</v>
      </c>
      <c r="AA94" s="51">
        <v>249089.6</v>
      </c>
      <c r="AB94" s="277">
        <v>462840</v>
      </c>
      <c r="AC94" s="277"/>
      <c r="AD94" s="277"/>
      <c r="AE94" s="277">
        <v>73090.149999999994</v>
      </c>
      <c r="AF94" s="277">
        <v>54495.24</v>
      </c>
      <c r="AG94" s="277"/>
      <c r="AH94" s="277"/>
      <c r="AI94" s="277"/>
      <c r="AJ94" s="99">
        <f t="shared" si="7"/>
        <v>556238.56000000006</v>
      </c>
      <c r="AK94" s="36">
        <f t="shared" si="8"/>
        <v>0</v>
      </c>
      <c r="AL94" s="25">
        <f t="shared" si="9"/>
        <v>556238.56000000006</v>
      </c>
      <c r="AM94" s="16">
        <f t="shared" si="10"/>
        <v>915937.59</v>
      </c>
      <c r="AN94" s="18">
        <f t="shared" si="11"/>
        <v>590425.39</v>
      </c>
      <c r="AO94" s="31">
        <f t="shared" si="12"/>
        <v>325512.19999999995</v>
      </c>
    </row>
    <row r="95" spans="1:41" x14ac:dyDescent="0.2">
      <c r="A95" t="s">
        <v>563</v>
      </c>
      <c r="B95" t="s">
        <v>564</v>
      </c>
      <c r="C95" s="93">
        <v>2675</v>
      </c>
      <c r="D95" s="73" t="s">
        <v>1360</v>
      </c>
      <c r="E95" s="282" t="s">
        <v>1582</v>
      </c>
      <c r="F95" s="275">
        <v>626152.5</v>
      </c>
      <c r="G95" s="275">
        <v>0</v>
      </c>
      <c r="H95" s="275">
        <v>63056.42</v>
      </c>
      <c r="I95" s="275"/>
      <c r="J95" s="282">
        <v>50101.26</v>
      </c>
      <c r="K95" s="282">
        <v>452860.19</v>
      </c>
      <c r="L95" s="282"/>
      <c r="N95" s="276">
        <v>6000</v>
      </c>
      <c r="O95" s="276">
        <v>24660</v>
      </c>
      <c r="Q95" s="276"/>
      <c r="R95" s="282"/>
      <c r="S95" s="282"/>
      <c r="T95" s="282">
        <v>107116.89</v>
      </c>
      <c r="U95" s="282">
        <v>573056.03</v>
      </c>
      <c r="V95" s="51">
        <v>97.2</v>
      </c>
      <c r="W95" s="51">
        <v>428067.05</v>
      </c>
      <c r="X95" s="51"/>
      <c r="Y95" s="51"/>
      <c r="Z95" s="51">
        <v>565950</v>
      </c>
      <c r="AA95" s="51">
        <v>150795</v>
      </c>
      <c r="AB95" s="277">
        <v>670045</v>
      </c>
      <c r="AC95" s="277"/>
      <c r="AD95" s="277"/>
      <c r="AE95" s="277">
        <v>172329.59</v>
      </c>
      <c r="AF95" s="277">
        <v>103544.55</v>
      </c>
      <c r="AG95" s="277"/>
      <c r="AH95" s="277"/>
      <c r="AI95" s="277"/>
      <c r="AJ95" s="99">
        <f t="shared" si="7"/>
        <v>689208.92</v>
      </c>
      <c r="AK95" s="36">
        <f t="shared" si="8"/>
        <v>30660</v>
      </c>
      <c r="AL95" s="25">
        <f t="shared" si="9"/>
        <v>658548.92000000004</v>
      </c>
      <c r="AM95" s="16">
        <f t="shared" si="10"/>
        <v>1144909.25</v>
      </c>
      <c r="AN95" s="18">
        <f t="shared" si="11"/>
        <v>945919.14</v>
      </c>
      <c r="AO95" s="31">
        <f t="shared" si="12"/>
        <v>198990.11</v>
      </c>
    </row>
    <row r="96" spans="1:41" x14ac:dyDescent="0.2">
      <c r="A96" t="s">
        <v>563</v>
      </c>
      <c r="B96" t="s">
        <v>564</v>
      </c>
      <c r="C96" s="93">
        <v>1715</v>
      </c>
      <c r="D96" s="73" t="s">
        <v>1361</v>
      </c>
      <c r="E96" s="282" t="s">
        <v>1583</v>
      </c>
      <c r="F96" s="275">
        <v>444409.24</v>
      </c>
      <c r="G96" s="275">
        <v>0</v>
      </c>
      <c r="H96" s="275">
        <v>160309.69</v>
      </c>
      <c r="I96" s="275"/>
      <c r="J96" s="282">
        <v>1575928.62</v>
      </c>
      <c r="K96" s="282">
        <v>112274.06</v>
      </c>
      <c r="L96" s="282"/>
      <c r="N96" s="276">
        <v>6000</v>
      </c>
      <c r="O96" s="276">
        <v>5850</v>
      </c>
      <c r="Q96" s="276"/>
      <c r="R96" s="282"/>
      <c r="S96" s="282"/>
      <c r="T96" s="282">
        <v>96559.01</v>
      </c>
      <c r="U96" s="282">
        <v>1997218.5</v>
      </c>
      <c r="V96" s="51"/>
      <c r="W96" s="51">
        <v>404955.17</v>
      </c>
      <c r="X96" s="51">
        <v>38750</v>
      </c>
      <c r="Y96" s="51">
        <v>88.92</v>
      </c>
      <c r="Z96" s="51">
        <v>461470</v>
      </c>
      <c r="AA96" s="51">
        <v>171272</v>
      </c>
      <c r="AB96" s="277">
        <v>581770</v>
      </c>
      <c r="AC96" s="277"/>
      <c r="AD96" s="277"/>
      <c r="AE96" s="277">
        <v>130293.22</v>
      </c>
      <c r="AF96" s="277">
        <v>78249.73</v>
      </c>
      <c r="AG96" s="277"/>
      <c r="AH96" s="277"/>
      <c r="AI96" s="277"/>
      <c r="AJ96" s="99">
        <f t="shared" si="7"/>
        <v>604718.92999999993</v>
      </c>
      <c r="AK96" s="36">
        <f t="shared" si="8"/>
        <v>11850</v>
      </c>
      <c r="AL96" s="25">
        <f t="shared" si="9"/>
        <v>592868.92999999993</v>
      </c>
      <c r="AM96" s="16">
        <f t="shared" si="10"/>
        <v>1076536.0899999999</v>
      </c>
      <c r="AN96" s="18">
        <f t="shared" si="11"/>
        <v>790312.95</v>
      </c>
      <c r="AO96" s="31">
        <f t="shared" si="12"/>
        <v>286223.1399999999</v>
      </c>
    </row>
    <row r="97" spans="1:41" x14ac:dyDescent="0.2">
      <c r="A97" t="s">
        <v>563</v>
      </c>
      <c r="B97" t="s">
        <v>564</v>
      </c>
      <c r="C97" s="93">
        <v>3187</v>
      </c>
      <c r="D97" s="73" t="s">
        <v>1362</v>
      </c>
      <c r="E97" s="282" t="s">
        <v>1584</v>
      </c>
      <c r="F97" s="275">
        <v>556161.64</v>
      </c>
      <c r="G97" s="275">
        <v>0</v>
      </c>
      <c r="H97" s="275">
        <v>49321.75</v>
      </c>
      <c r="I97" s="275"/>
      <c r="J97" s="282">
        <v>202576.87</v>
      </c>
      <c r="K97" s="282">
        <v>120222.98</v>
      </c>
      <c r="L97" s="282"/>
      <c r="N97" s="276">
        <v>5800</v>
      </c>
      <c r="O97" s="276">
        <v>3000</v>
      </c>
      <c r="Q97" s="276"/>
      <c r="R97" s="282"/>
      <c r="S97" s="282"/>
      <c r="T97" s="282">
        <v>146581.60999999999</v>
      </c>
      <c r="U97" s="282">
        <v>569833.9</v>
      </c>
      <c r="V97" s="51"/>
      <c r="W97" s="51">
        <v>472700.27</v>
      </c>
      <c r="X97" s="51">
        <v>116520</v>
      </c>
      <c r="Y97" s="51">
        <v>99.12</v>
      </c>
      <c r="Z97" s="51">
        <v>724850</v>
      </c>
      <c r="AA97" s="51">
        <v>141441.60000000001</v>
      </c>
      <c r="AB97" s="277">
        <v>870816</v>
      </c>
      <c r="AC97" s="277"/>
      <c r="AD97" s="277"/>
      <c r="AE97" s="277">
        <v>92244.87</v>
      </c>
      <c r="AF97" s="277">
        <v>32653.63</v>
      </c>
      <c r="AG97" s="277"/>
      <c r="AH97" s="277"/>
      <c r="AI97" s="277"/>
      <c r="AJ97" s="99">
        <f t="shared" si="7"/>
        <v>605483.39</v>
      </c>
      <c r="AK97" s="36">
        <f t="shared" si="8"/>
        <v>8800</v>
      </c>
      <c r="AL97" s="25">
        <f t="shared" si="9"/>
        <v>596683.39</v>
      </c>
      <c r="AM97" s="16">
        <f t="shared" si="10"/>
        <v>1455610.9900000002</v>
      </c>
      <c r="AN97" s="18">
        <f t="shared" si="11"/>
        <v>995714.5</v>
      </c>
      <c r="AO97" s="31">
        <f t="shared" si="12"/>
        <v>459896.49000000022</v>
      </c>
    </row>
    <row r="98" spans="1:41" x14ac:dyDescent="0.2">
      <c r="A98" t="s">
        <v>563</v>
      </c>
      <c r="B98" t="s">
        <v>564</v>
      </c>
      <c r="C98" s="93">
        <v>2867</v>
      </c>
      <c r="D98" s="73" t="s">
        <v>1363</v>
      </c>
      <c r="E98" s="282" t="s">
        <v>1585</v>
      </c>
      <c r="F98" s="275">
        <v>445285.17</v>
      </c>
      <c r="G98" s="275">
        <v>0</v>
      </c>
      <c r="H98" s="275">
        <v>76653.61</v>
      </c>
      <c r="I98" s="275"/>
      <c r="J98" s="282">
        <v>60020.76</v>
      </c>
      <c r="K98" s="282">
        <v>532864.71</v>
      </c>
      <c r="L98" s="282"/>
      <c r="N98" s="276">
        <v>6000</v>
      </c>
      <c r="O98" s="276">
        <v>7179.73</v>
      </c>
      <c r="Q98" s="276">
        <v>182.25</v>
      </c>
      <c r="R98" s="282"/>
      <c r="S98" s="282"/>
      <c r="T98" s="282">
        <v>156740.07999999999</v>
      </c>
      <c r="U98" s="282">
        <v>528870.26</v>
      </c>
      <c r="V98" s="51"/>
      <c r="W98" s="51">
        <v>470404.18</v>
      </c>
      <c r="X98" s="51"/>
      <c r="Y98" s="51">
        <v>96.07</v>
      </c>
      <c r="Z98" s="51">
        <v>588070</v>
      </c>
      <c r="AA98" s="51">
        <v>35000</v>
      </c>
      <c r="AB98" s="277">
        <v>689835</v>
      </c>
      <c r="AC98" s="277"/>
      <c r="AD98" s="277"/>
      <c r="AE98" s="277">
        <v>140350.85</v>
      </c>
      <c r="AF98" s="277"/>
      <c r="AG98" s="277"/>
      <c r="AH98" s="277"/>
      <c r="AI98" s="277"/>
      <c r="AJ98" s="99">
        <f t="shared" si="7"/>
        <v>521938.77999999997</v>
      </c>
      <c r="AK98" s="36">
        <f t="shared" si="8"/>
        <v>13361.98</v>
      </c>
      <c r="AL98" s="25">
        <f t="shared" si="9"/>
        <v>508576.8</v>
      </c>
      <c r="AM98" s="16">
        <f t="shared" si="10"/>
        <v>1093570.25</v>
      </c>
      <c r="AN98" s="18">
        <f t="shared" si="11"/>
        <v>830185.85</v>
      </c>
      <c r="AO98" s="31">
        <f t="shared" si="12"/>
        <v>263384.40000000002</v>
      </c>
    </row>
    <row r="99" spans="1:41" x14ac:dyDescent="0.2">
      <c r="A99" t="s">
        <v>563</v>
      </c>
      <c r="B99" t="s">
        <v>564</v>
      </c>
      <c r="C99" s="93">
        <v>3076</v>
      </c>
      <c r="D99" s="73" t="s">
        <v>1364</v>
      </c>
      <c r="E99" s="282" t="s">
        <v>1586</v>
      </c>
      <c r="F99" s="275">
        <v>433610.44</v>
      </c>
      <c r="G99" s="275">
        <v>20160</v>
      </c>
      <c r="H99" s="275">
        <v>78347.289999999994</v>
      </c>
      <c r="I99" s="275"/>
      <c r="J99" s="282">
        <v>19821.810000000001</v>
      </c>
      <c r="K99" s="282">
        <v>123548.74</v>
      </c>
      <c r="L99" s="282"/>
      <c r="N99" s="276">
        <v>5500</v>
      </c>
      <c r="O99" s="276">
        <v>5850</v>
      </c>
      <c r="Q99" s="276"/>
      <c r="R99" s="282"/>
      <c r="S99" s="282">
        <v>-211401.67</v>
      </c>
      <c r="T99" s="282">
        <v>139858.81</v>
      </c>
      <c r="U99" s="282">
        <v>713142.2</v>
      </c>
      <c r="V99" s="51"/>
      <c r="W99" s="51">
        <v>513633.4</v>
      </c>
      <c r="X99" s="51"/>
      <c r="Y99" s="51">
        <v>105.77</v>
      </c>
      <c r="Z99" s="51">
        <v>630248.6</v>
      </c>
      <c r="AA99" s="51">
        <v>138534.39999999999</v>
      </c>
      <c r="AB99" s="277">
        <v>781248.6</v>
      </c>
      <c r="AC99" s="277"/>
      <c r="AD99" s="277"/>
      <c r="AE99" s="277">
        <v>265469.93</v>
      </c>
      <c r="AF99" s="277">
        <v>27472.7</v>
      </c>
      <c r="AG99" s="277"/>
      <c r="AH99" s="277"/>
      <c r="AI99" s="277">
        <v>4</v>
      </c>
      <c r="AJ99" s="99">
        <f t="shared" si="7"/>
        <v>532117.73</v>
      </c>
      <c r="AK99" s="36">
        <f t="shared" si="8"/>
        <v>11350</v>
      </c>
      <c r="AL99" s="25">
        <f t="shared" si="9"/>
        <v>520767.73</v>
      </c>
      <c r="AM99" s="16">
        <f t="shared" si="10"/>
        <v>1282522.17</v>
      </c>
      <c r="AN99" s="18">
        <f t="shared" si="11"/>
        <v>1074195.23</v>
      </c>
      <c r="AO99" s="31">
        <f t="shared" si="12"/>
        <v>208326.93999999994</v>
      </c>
    </row>
    <row r="100" spans="1:41" x14ac:dyDescent="0.2">
      <c r="A100" t="s">
        <v>563</v>
      </c>
      <c r="B100" t="s">
        <v>564</v>
      </c>
      <c r="C100" s="93">
        <v>2086</v>
      </c>
      <c r="D100" s="73" t="s">
        <v>1365</v>
      </c>
      <c r="E100" s="282" t="s">
        <v>1587</v>
      </c>
      <c r="F100" s="275">
        <v>367632.06</v>
      </c>
      <c r="G100" s="275">
        <v>0</v>
      </c>
      <c r="H100" s="275">
        <v>70918.63</v>
      </c>
      <c r="I100" s="275"/>
      <c r="J100" s="282">
        <v>345811.54</v>
      </c>
      <c r="K100" s="282">
        <v>156838.82</v>
      </c>
      <c r="L100" s="282"/>
      <c r="N100" s="276">
        <v>6000</v>
      </c>
      <c r="O100" s="276">
        <v>5550</v>
      </c>
      <c r="Q100" s="276"/>
      <c r="R100" s="282"/>
      <c r="S100" s="282"/>
      <c r="T100" s="282">
        <v>114420.85</v>
      </c>
      <c r="U100" s="282">
        <v>673323.61</v>
      </c>
      <c r="V100" s="51"/>
      <c r="W100" s="51">
        <v>481359.16</v>
      </c>
      <c r="X100" s="51"/>
      <c r="Y100" s="51">
        <v>97.28</v>
      </c>
      <c r="Z100" s="51">
        <v>567460</v>
      </c>
      <c r="AA100" s="51"/>
      <c r="AB100" s="277">
        <v>667780</v>
      </c>
      <c r="AC100" s="277"/>
      <c r="AD100" s="277"/>
      <c r="AE100" s="277">
        <v>92793.1</v>
      </c>
      <c r="AF100" s="277">
        <v>43597.61</v>
      </c>
      <c r="AG100" s="277"/>
      <c r="AH100" s="277"/>
      <c r="AI100" s="277"/>
      <c r="AJ100" s="99">
        <f t="shared" si="7"/>
        <v>438550.69</v>
      </c>
      <c r="AK100" s="36">
        <f t="shared" si="8"/>
        <v>11550</v>
      </c>
      <c r="AL100" s="25">
        <f t="shared" si="9"/>
        <v>427000.69</v>
      </c>
      <c r="AM100" s="16">
        <f t="shared" si="10"/>
        <v>1048916.44</v>
      </c>
      <c r="AN100" s="18">
        <f t="shared" si="11"/>
        <v>804170.71</v>
      </c>
      <c r="AO100" s="31">
        <f t="shared" si="12"/>
        <v>244745.72999999998</v>
      </c>
    </row>
    <row r="101" spans="1:41" x14ac:dyDescent="0.2">
      <c r="A101" t="s">
        <v>563</v>
      </c>
      <c r="B101" t="s">
        <v>564</v>
      </c>
      <c r="C101" s="93">
        <v>1893</v>
      </c>
      <c r="D101" s="73" t="s">
        <v>1366</v>
      </c>
      <c r="E101" s="282" t="s">
        <v>1588</v>
      </c>
      <c r="F101" s="275">
        <v>421472.73</v>
      </c>
      <c r="G101" s="275">
        <v>0</v>
      </c>
      <c r="H101" s="275">
        <v>174458.35</v>
      </c>
      <c r="I101" s="275"/>
      <c r="J101" s="282">
        <v>-822.58</v>
      </c>
      <c r="K101" s="282">
        <v>297248.75</v>
      </c>
      <c r="L101" s="282"/>
      <c r="N101" s="276">
        <v>5000</v>
      </c>
      <c r="O101" s="276">
        <v>5850</v>
      </c>
      <c r="Q101" s="276"/>
      <c r="R101" s="282"/>
      <c r="S101" s="282"/>
      <c r="T101" s="282">
        <v>62458.68</v>
      </c>
      <c r="U101" s="282">
        <v>1404582.07</v>
      </c>
      <c r="V101" s="51"/>
      <c r="W101" s="51">
        <v>392411.08</v>
      </c>
      <c r="X101" s="51"/>
      <c r="Y101" s="51">
        <v>85.66</v>
      </c>
      <c r="Z101" s="51">
        <v>634760</v>
      </c>
      <c r="AA101" s="51"/>
      <c r="AB101" s="277">
        <v>674160</v>
      </c>
      <c r="AC101" s="277"/>
      <c r="AD101" s="277"/>
      <c r="AE101" s="277">
        <v>550705.19999999995</v>
      </c>
      <c r="AF101" s="277">
        <v>26332.560000000001</v>
      </c>
      <c r="AG101" s="277"/>
      <c r="AH101" s="277"/>
      <c r="AI101" s="277"/>
      <c r="AJ101" s="99">
        <f t="shared" si="7"/>
        <v>595931.07999999996</v>
      </c>
      <c r="AK101" s="36">
        <f t="shared" si="8"/>
        <v>10850</v>
      </c>
      <c r="AL101" s="25">
        <f t="shared" si="9"/>
        <v>585081.07999999996</v>
      </c>
      <c r="AM101" s="16">
        <f t="shared" si="10"/>
        <v>1027256.74</v>
      </c>
      <c r="AN101" s="18">
        <f t="shared" si="11"/>
        <v>1251197.76</v>
      </c>
      <c r="AO101" s="31">
        <f t="shared" si="12"/>
        <v>-223941.02000000002</v>
      </c>
    </row>
    <row r="102" spans="1:41" x14ac:dyDescent="0.2">
      <c r="A102" t="s">
        <v>563</v>
      </c>
      <c r="B102" t="s">
        <v>564</v>
      </c>
      <c r="C102" s="93">
        <v>2677</v>
      </c>
      <c r="D102" s="73" t="s">
        <v>1367</v>
      </c>
      <c r="E102" s="282" t="s">
        <v>1589</v>
      </c>
      <c r="F102" s="275">
        <v>445006.37</v>
      </c>
      <c r="G102" s="275">
        <v>0</v>
      </c>
      <c r="H102" s="275">
        <v>907021.12</v>
      </c>
      <c r="I102" s="275"/>
      <c r="J102" s="282">
        <v>291092.53000000003</v>
      </c>
      <c r="K102" s="282">
        <v>151260.9</v>
      </c>
      <c r="L102" s="282"/>
      <c r="O102" s="276">
        <v>4130</v>
      </c>
      <c r="Q102" s="276"/>
      <c r="R102" s="282"/>
      <c r="S102" s="282">
        <v>-368974.66</v>
      </c>
      <c r="T102" s="282">
        <v>340763.57</v>
      </c>
      <c r="U102" s="282">
        <v>819557.49</v>
      </c>
      <c r="V102" s="51"/>
      <c r="W102" s="51">
        <v>1304014.75</v>
      </c>
      <c r="X102" s="51"/>
      <c r="Y102" s="51">
        <v>98.66</v>
      </c>
      <c r="Z102" s="51">
        <v>694500</v>
      </c>
      <c r="AA102" s="51"/>
      <c r="AB102" s="277">
        <v>783690</v>
      </c>
      <c r="AC102" s="277"/>
      <c r="AD102" s="277"/>
      <c r="AE102" s="277">
        <v>158215.34</v>
      </c>
      <c r="AF102" s="277">
        <v>32120.55</v>
      </c>
      <c r="AG102" s="277"/>
      <c r="AH102" s="277"/>
      <c r="AI102" s="277"/>
      <c r="AJ102" s="99">
        <f t="shared" si="7"/>
        <v>1352027.49</v>
      </c>
      <c r="AK102" s="36">
        <f t="shared" si="8"/>
        <v>4130</v>
      </c>
      <c r="AL102" s="25">
        <f t="shared" si="9"/>
        <v>1347897.49</v>
      </c>
      <c r="AM102" s="16">
        <f t="shared" si="10"/>
        <v>1998613.41</v>
      </c>
      <c r="AN102" s="18">
        <f t="shared" si="11"/>
        <v>974025.89</v>
      </c>
      <c r="AO102" s="31">
        <f t="shared" si="12"/>
        <v>1024587.5199999999</v>
      </c>
    </row>
    <row r="103" spans="1:41" x14ac:dyDescent="0.2">
      <c r="A103" t="s">
        <v>563</v>
      </c>
      <c r="B103" t="s">
        <v>564</v>
      </c>
      <c r="C103" s="93">
        <v>2827</v>
      </c>
      <c r="D103" s="73" t="s">
        <v>1368</v>
      </c>
      <c r="E103" s="282" t="s">
        <v>1592</v>
      </c>
      <c r="F103" s="275">
        <v>451403.66</v>
      </c>
      <c r="G103" s="275">
        <v>0</v>
      </c>
      <c r="H103" s="275">
        <v>173127.02</v>
      </c>
      <c r="I103" s="275"/>
      <c r="J103" s="282">
        <v>67064.09</v>
      </c>
      <c r="K103" s="282">
        <v>-138324.31</v>
      </c>
      <c r="L103" s="282"/>
      <c r="N103" s="276">
        <v>5700</v>
      </c>
      <c r="O103" s="276">
        <v>12795</v>
      </c>
      <c r="Q103" s="276"/>
      <c r="R103" s="282"/>
      <c r="S103" s="282"/>
      <c r="T103" s="282">
        <v>182877.47</v>
      </c>
      <c r="U103" s="282">
        <v>474645.55</v>
      </c>
      <c r="V103" s="51"/>
      <c r="W103" s="51">
        <v>436849.36</v>
      </c>
      <c r="X103" s="51"/>
      <c r="Y103" s="51">
        <v>123.75</v>
      </c>
      <c r="Z103" s="51">
        <v>725693.5</v>
      </c>
      <c r="AA103" s="51"/>
      <c r="AB103" s="277">
        <v>768238.5</v>
      </c>
      <c r="AC103" s="277"/>
      <c r="AD103" s="277"/>
      <c r="AE103" s="277">
        <v>162985.04</v>
      </c>
      <c r="AF103" s="277">
        <v>73868.800000000003</v>
      </c>
      <c r="AG103" s="277"/>
      <c r="AH103" s="277"/>
      <c r="AI103" s="277"/>
      <c r="AJ103" s="99">
        <f t="shared" si="7"/>
        <v>624530.67999999993</v>
      </c>
      <c r="AK103" s="36">
        <f t="shared" si="8"/>
        <v>18495</v>
      </c>
      <c r="AL103" s="25">
        <f t="shared" si="9"/>
        <v>606035.67999999993</v>
      </c>
      <c r="AM103" s="16">
        <f t="shared" si="10"/>
        <v>1162666.6099999999</v>
      </c>
      <c r="AN103" s="18">
        <f t="shared" si="11"/>
        <v>1005092.3400000001</v>
      </c>
      <c r="AO103" s="31">
        <f t="shared" si="12"/>
        <v>157574.26999999979</v>
      </c>
    </row>
    <row r="104" spans="1:41" x14ac:dyDescent="0.2">
      <c r="A104" t="s">
        <v>563</v>
      </c>
      <c r="B104" t="s">
        <v>564</v>
      </c>
      <c r="C104" s="93">
        <v>3372</v>
      </c>
      <c r="D104" s="73" t="s">
        <v>1369</v>
      </c>
      <c r="E104" s="282" t="s">
        <v>1593</v>
      </c>
      <c r="F104" s="275">
        <v>512548.64</v>
      </c>
      <c r="G104" s="275">
        <v>15000</v>
      </c>
      <c r="H104" s="275">
        <v>99775.43</v>
      </c>
      <c r="I104" s="275"/>
      <c r="J104" s="282">
        <v>142986.31</v>
      </c>
      <c r="K104" s="282">
        <v>161173.14000000001</v>
      </c>
      <c r="L104" s="282"/>
      <c r="N104" s="276">
        <v>10000</v>
      </c>
      <c r="O104" s="276">
        <v>4920</v>
      </c>
      <c r="Q104" s="276"/>
      <c r="R104" s="282"/>
      <c r="S104" s="282"/>
      <c r="T104" s="282">
        <v>214911.95</v>
      </c>
      <c r="U104" s="282">
        <v>1172968.6100000001</v>
      </c>
      <c r="V104" s="51"/>
      <c r="W104" s="51">
        <v>509347.2</v>
      </c>
      <c r="X104" s="51"/>
      <c r="Y104" s="51">
        <v>97.4</v>
      </c>
      <c r="Z104" s="51">
        <v>623650</v>
      </c>
      <c r="AA104" s="51">
        <v>148534.39999999999</v>
      </c>
      <c r="AB104" s="277">
        <v>773588</v>
      </c>
      <c r="AC104" s="277"/>
      <c r="AD104" s="277"/>
      <c r="AE104" s="277">
        <v>181427.8</v>
      </c>
      <c r="AF104" s="277">
        <v>107743.52</v>
      </c>
      <c r="AG104" s="277"/>
      <c r="AH104" s="277"/>
      <c r="AI104" s="277"/>
      <c r="AJ104" s="99">
        <f t="shared" si="7"/>
        <v>627324.07000000007</v>
      </c>
      <c r="AK104" s="36">
        <f t="shared" si="8"/>
        <v>14920</v>
      </c>
      <c r="AL104" s="25">
        <f t="shared" si="9"/>
        <v>612404.07000000007</v>
      </c>
      <c r="AM104" s="16">
        <f t="shared" si="10"/>
        <v>1281629</v>
      </c>
      <c r="AN104" s="18">
        <f t="shared" si="11"/>
        <v>1062759.32</v>
      </c>
      <c r="AO104" s="31">
        <f t="shared" si="12"/>
        <v>218869.67999999993</v>
      </c>
    </row>
    <row r="105" spans="1:41" x14ac:dyDescent="0.2">
      <c r="A105" t="s">
        <v>563</v>
      </c>
      <c r="B105" t="s">
        <v>564</v>
      </c>
      <c r="C105" s="93">
        <v>1747</v>
      </c>
      <c r="D105" s="73" t="s">
        <v>1370</v>
      </c>
      <c r="E105" s="282" t="s">
        <v>1641</v>
      </c>
      <c r="F105" s="275">
        <v>802519.83</v>
      </c>
      <c r="G105" s="275">
        <v>0</v>
      </c>
      <c r="H105" s="275">
        <v>22577.66</v>
      </c>
      <c r="I105" s="275"/>
      <c r="J105" s="282">
        <v>324418.25</v>
      </c>
      <c r="K105" s="282">
        <v>36371.31</v>
      </c>
      <c r="L105" s="282"/>
      <c r="N105" s="276">
        <v>6000</v>
      </c>
      <c r="O105" s="276">
        <v>3000</v>
      </c>
      <c r="Q105" s="276"/>
      <c r="R105" s="282"/>
      <c r="S105" s="282"/>
      <c r="T105" s="282">
        <v>273340.95</v>
      </c>
      <c r="U105" s="282">
        <v>764463.81</v>
      </c>
      <c r="V105" s="51"/>
      <c r="W105" s="51">
        <v>386633.61</v>
      </c>
      <c r="X105" s="51">
        <v>47000</v>
      </c>
      <c r="Y105" s="51">
        <v>85.69</v>
      </c>
      <c r="Z105" s="51">
        <v>664220</v>
      </c>
      <c r="AA105" s="51">
        <v>239809.6</v>
      </c>
      <c r="AB105" s="277">
        <v>785695</v>
      </c>
      <c r="AC105" s="277"/>
      <c r="AD105" s="277"/>
      <c r="AE105" s="277">
        <v>131806.42000000001</v>
      </c>
      <c r="AF105" s="277">
        <v>95548.34</v>
      </c>
      <c r="AG105" s="277"/>
      <c r="AH105" s="277"/>
      <c r="AI105" s="277">
        <v>27.74</v>
      </c>
      <c r="AJ105" s="99">
        <f t="shared" si="7"/>
        <v>825097.49</v>
      </c>
      <c r="AK105" s="36">
        <f t="shared" si="8"/>
        <v>9000</v>
      </c>
      <c r="AL105" s="25">
        <f t="shared" si="9"/>
        <v>816097.49</v>
      </c>
      <c r="AM105" s="16">
        <f t="shared" si="10"/>
        <v>1337748.9000000001</v>
      </c>
      <c r="AN105" s="18">
        <f t="shared" si="11"/>
        <v>1013077.5</v>
      </c>
      <c r="AO105" s="31">
        <f t="shared" si="12"/>
        <v>324671.40000000014</v>
      </c>
    </row>
    <row r="106" spans="1:41" x14ac:dyDescent="0.2">
      <c r="A106" t="s">
        <v>563</v>
      </c>
      <c r="B106" t="s">
        <v>564</v>
      </c>
      <c r="C106" s="93">
        <v>2607</v>
      </c>
      <c r="D106" s="73" t="s">
        <v>1371</v>
      </c>
      <c r="E106" s="282" t="s">
        <v>1642</v>
      </c>
      <c r="F106" s="275">
        <v>360126.57</v>
      </c>
      <c r="G106" s="275">
        <v>0</v>
      </c>
      <c r="H106" s="275">
        <v>51078.69</v>
      </c>
      <c r="I106" s="275"/>
      <c r="J106" s="282">
        <v>1071550.55</v>
      </c>
      <c r="K106" s="282">
        <v>117642.77</v>
      </c>
      <c r="L106" s="282"/>
      <c r="N106" s="276">
        <v>6000</v>
      </c>
      <c r="O106" s="276">
        <v>3000</v>
      </c>
      <c r="Q106" s="276"/>
      <c r="R106" s="282"/>
      <c r="S106" s="282"/>
      <c r="T106" s="282">
        <v>83823.86</v>
      </c>
      <c r="U106" s="282">
        <v>1440238.21</v>
      </c>
      <c r="V106" s="51"/>
      <c r="W106" s="51">
        <v>453438.93</v>
      </c>
      <c r="X106" s="51"/>
      <c r="Y106" s="51">
        <v>97.71</v>
      </c>
      <c r="Z106" s="51">
        <v>635956</v>
      </c>
      <c r="AA106" s="51"/>
      <c r="AB106" s="277">
        <v>721807</v>
      </c>
      <c r="AC106" s="277"/>
      <c r="AD106" s="277"/>
      <c r="AE106" s="277">
        <v>148019.51999999999</v>
      </c>
      <c r="AF106" s="277">
        <v>139524.04</v>
      </c>
      <c r="AG106" s="277"/>
      <c r="AH106" s="277"/>
      <c r="AI106" s="277"/>
      <c r="AJ106" s="99">
        <f t="shared" si="7"/>
        <v>411205.26</v>
      </c>
      <c r="AK106" s="36">
        <f t="shared" si="8"/>
        <v>9000</v>
      </c>
      <c r="AL106" s="25">
        <f t="shared" si="9"/>
        <v>402205.26</v>
      </c>
      <c r="AM106" s="16">
        <f t="shared" si="10"/>
        <v>1089492.6400000001</v>
      </c>
      <c r="AN106" s="18">
        <f t="shared" si="11"/>
        <v>1009350.56</v>
      </c>
      <c r="AO106" s="31">
        <f t="shared" si="12"/>
        <v>80142.080000000075</v>
      </c>
    </row>
    <row r="107" spans="1:41" x14ac:dyDescent="0.2">
      <c r="A107" t="s">
        <v>563</v>
      </c>
      <c r="B107" t="s">
        <v>564</v>
      </c>
      <c r="C107" s="93">
        <v>2124</v>
      </c>
      <c r="D107" s="73" t="s">
        <v>1372</v>
      </c>
      <c r="E107" s="282" t="s">
        <v>1647</v>
      </c>
      <c r="F107" s="275">
        <v>1077581.27</v>
      </c>
      <c r="G107" s="275">
        <v>0</v>
      </c>
      <c r="H107" s="275">
        <v>38441.629999999997</v>
      </c>
      <c r="I107" s="275"/>
      <c r="J107" s="282">
        <v>2293006.86</v>
      </c>
      <c r="K107" s="282">
        <v>105740.23</v>
      </c>
      <c r="L107" s="282"/>
      <c r="N107" s="276">
        <v>5500</v>
      </c>
      <c r="O107" s="276">
        <v>5400</v>
      </c>
      <c r="Q107" s="276"/>
      <c r="R107" s="282"/>
      <c r="S107" s="282"/>
      <c r="T107" s="282">
        <v>195426.31</v>
      </c>
      <c r="U107" s="282">
        <v>2616413.23</v>
      </c>
      <c r="V107" s="51"/>
      <c r="W107" s="51">
        <v>450271.16</v>
      </c>
      <c r="X107" s="51"/>
      <c r="Y107" s="51">
        <v>98.65</v>
      </c>
      <c r="Z107" s="51">
        <v>439600</v>
      </c>
      <c r="AA107" s="51">
        <v>388427.2</v>
      </c>
      <c r="AB107" s="277">
        <v>622730</v>
      </c>
      <c r="AC107" s="277"/>
      <c r="AD107" s="277"/>
      <c r="AE107" s="277">
        <v>202866.25</v>
      </c>
      <c r="AF107" s="277"/>
      <c r="AG107" s="277"/>
      <c r="AH107" s="277"/>
      <c r="AI107" s="277"/>
      <c r="AJ107" s="99">
        <f t="shared" si="7"/>
        <v>1116022.8999999999</v>
      </c>
      <c r="AK107" s="36">
        <f t="shared" si="8"/>
        <v>10900</v>
      </c>
      <c r="AL107" s="25">
        <f t="shared" si="9"/>
        <v>1105122.8999999999</v>
      </c>
      <c r="AM107" s="16">
        <f t="shared" si="10"/>
        <v>1278397.01</v>
      </c>
      <c r="AN107" s="18">
        <f t="shared" si="11"/>
        <v>825596.25</v>
      </c>
      <c r="AO107" s="31">
        <f t="shared" si="12"/>
        <v>452800.76</v>
      </c>
    </row>
    <row r="108" spans="1:41" x14ac:dyDescent="0.2">
      <c r="A108" t="s">
        <v>567</v>
      </c>
      <c r="B108" t="s">
        <v>568</v>
      </c>
      <c r="C108" s="93">
        <v>2908</v>
      </c>
      <c r="D108" s="73" t="s">
        <v>1373</v>
      </c>
      <c r="E108" s="282" t="s">
        <v>1595</v>
      </c>
      <c r="F108" s="275">
        <v>316895.63</v>
      </c>
      <c r="G108" s="275">
        <v>0</v>
      </c>
      <c r="H108" s="275">
        <v>58408.32</v>
      </c>
      <c r="I108" s="275"/>
      <c r="J108" s="282">
        <v>89975.05</v>
      </c>
      <c r="K108" s="282">
        <v>69263.66</v>
      </c>
      <c r="L108" s="282"/>
      <c r="O108" s="276">
        <v>18600</v>
      </c>
      <c r="Q108" s="276"/>
      <c r="R108" s="282"/>
      <c r="S108" s="282"/>
      <c r="T108" s="282"/>
      <c r="U108" s="282">
        <v>2310952.34</v>
      </c>
      <c r="V108" s="51"/>
      <c r="W108" s="51">
        <v>316459.49</v>
      </c>
      <c r="X108" s="51"/>
      <c r="Y108" s="51"/>
      <c r="Z108" s="51">
        <v>491250</v>
      </c>
      <c r="AA108" s="51">
        <v>243360.62</v>
      </c>
      <c r="AB108" s="277">
        <v>632150</v>
      </c>
      <c r="AC108" s="277"/>
      <c r="AD108" s="277">
        <v>3856</v>
      </c>
      <c r="AE108" s="277">
        <v>247856.12</v>
      </c>
      <c r="AF108" s="277">
        <v>43560.07</v>
      </c>
      <c r="AG108" s="277"/>
      <c r="AH108" s="277"/>
      <c r="AI108" s="277"/>
      <c r="AJ108" s="99">
        <f t="shared" si="7"/>
        <v>375303.95</v>
      </c>
      <c r="AK108" s="36">
        <f t="shared" si="8"/>
        <v>18600</v>
      </c>
      <c r="AL108" s="25">
        <f t="shared" si="9"/>
        <v>356703.95</v>
      </c>
      <c r="AM108" s="16">
        <f t="shared" si="10"/>
        <v>1051070.1099999999</v>
      </c>
      <c r="AN108" s="18">
        <f t="shared" si="11"/>
        <v>927422.19</v>
      </c>
      <c r="AO108" s="31">
        <f t="shared" si="12"/>
        <v>123647.91999999993</v>
      </c>
    </row>
    <row r="109" spans="1:41" x14ac:dyDescent="0.2">
      <c r="A109" t="s">
        <v>567</v>
      </c>
      <c r="B109" t="s">
        <v>568</v>
      </c>
      <c r="C109" s="93">
        <v>2944</v>
      </c>
      <c r="D109" s="73" t="s">
        <v>1374</v>
      </c>
      <c r="E109" s="282" t="s">
        <v>1596</v>
      </c>
      <c r="F109" s="275">
        <v>540716.28</v>
      </c>
      <c r="G109" s="275">
        <v>0</v>
      </c>
      <c r="H109" s="275">
        <v>45917.82</v>
      </c>
      <c r="I109" s="275"/>
      <c r="J109" s="282">
        <v>1491762.25</v>
      </c>
      <c r="K109" s="282">
        <v>91984.49</v>
      </c>
      <c r="L109" s="282"/>
      <c r="O109" s="276">
        <v>18200</v>
      </c>
      <c r="Q109" s="276"/>
      <c r="R109" s="282"/>
      <c r="S109" s="282"/>
      <c r="T109" s="282"/>
      <c r="U109" s="282">
        <v>1228203.58</v>
      </c>
      <c r="V109" s="51"/>
      <c r="W109" s="51">
        <v>327248.01</v>
      </c>
      <c r="X109" s="51"/>
      <c r="Y109" s="51"/>
      <c r="Z109" s="51">
        <v>419100</v>
      </c>
      <c r="AA109" s="51">
        <v>180608.05</v>
      </c>
      <c r="AB109" s="277">
        <v>557750</v>
      </c>
      <c r="AC109" s="277"/>
      <c r="AD109" s="277"/>
      <c r="AE109" s="277">
        <v>324882.51</v>
      </c>
      <c r="AF109" s="277">
        <v>60940.56</v>
      </c>
      <c r="AG109" s="277"/>
      <c r="AH109" s="277"/>
      <c r="AI109" s="277"/>
      <c r="AJ109" s="99">
        <f t="shared" si="7"/>
        <v>586634.1</v>
      </c>
      <c r="AK109" s="36">
        <f t="shared" si="8"/>
        <v>18200</v>
      </c>
      <c r="AL109" s="25">
        <f t="shared" si="9"/>
        <v>568434.1</v>
      </c>
      <c r="AM109" s="16">
        <f t="shared" si="10"/>
        <v>926956.06</v>
      </c>
      <c r="AN109" s="18">
        <f t="shared" si="11"/>
        <v>943573.07000000007</v>
      </c>
      <c r="AO109" s="31">
        <f t="shared" si="12"/>
        <v>-16617.010000000009</v>
      </c>
    </row>
    <row r="110" spans="1:41" x14ac:dyDescent="0.2">
      <c r="A110" t="s">
        <v>567</v>
      </c>
      <c r="B110" t="s">
        <v>568</v>
      </c>
      <c r="C110" s="93">
        <v>4209</v>
      </c>
      <c r="D110" s="73" t="s">
        <v>1375</v>
      </c>
      <c r="E110" s="282" t="s">
        <v>1597</v>
      </c>
      <c r="F110" s="275">
        <v>258035.99</v>
      </c>
      <c r="G110" s="275">
        <v>886.77</v>
      </c>
      <c r="H110" s="275">
        <v>68684.289999999994</v>
      </c>
      <c r="I110" s="275"/>
      <c r="J110" s="282">
        <v>1452128.17</v>
      </c>
      <c r="K110" s="282">
        <v>57681.27</v>
      </c>
      <c r="L110" s="282"/>
      <c r="O110" s="276">
        <v>23500</v>
      </c>
      <c r="Q110" s="276"/>
      <c r="R110" s="282"/>
      <c r="S110" s="282"/>
      <c r="T110" s="282"/>
      <c r="U110" s="282">
        <v>1322855.6000000001</v>
      </c>
      <c r="V110" s="51"/>
      <c r="W110" s="51">
        <v>342221.89</v>
      </c>
      <c r="X110" s="51"/>
      <c r="Y110" s="51"/>
      <c r="Z110" s="51">
        <v>561660</v>
      </c>
      <c r="AA110" s="51">
        <v>219901.64</v>
      </c>
      <c r="AB110" s="277">
        <v>709070</v>
      </c>
      <c r="AC110" s="277"/>
      <c r="AD110" s="277">
        <v>7580</v>
      </c>
      <c r="AE110" s="277">
        <v>321193.24</v>
      </c>
      <c r="AF110" s="277">
        <v>55800.92</v>
      </c>
      <c r="AG110" s="277"/>
      <c r="AH110" s="277"/>
      <c r="AI110" s="277"/>
      <c r="AJ110" s="99">
        <f t="shared" si="7"/>
        <v>327607.05</v>
      </c>
      <c r="AK110" s="36">
        <f t="shared" si="8"/>
        <v>23500</v>
      </c>
      <c r="AL110" s="25">
        <f t="shared" si="9"/>
        <v>304107.05</v>
      </c>
      <c r="AM110" s="16">
        <f t="shared" si="10"/>
        <v>1123783.53</v>
      </c>
      <c r="AN110" s="18">
        <f t="shared" si="11"/>
        <v>1093644.1599999999</v>
      </c>
      <c r="AO110" s="31">
        <f t="shared" si="12"/>
        <v>30139.370000000112</v>
      </c>
    </row>
    <row r="111" spans="1:41" x14ac:dyDescent="0.2">
      <c r="A111" t="s">
        <v>567</v>
      </c>
      <c r="B111" t="s">
        <v>568</v>
      </c>
      <c r="C111" s="93">
        <v>4669</v>
      </c>
      <c r="D111" s="73" t="s">
        <v>1376</v>
      </c>
      <c r="E111" s="282" t="s">
        <v>1598</v>
      </c>
      <c r="F111" s="275">
        <v>370925.84</v>
      </c>
      <c r="G111" s="275">
        <v>2626.3</v>
      </c>
      <c r="H111" s="275">
        <v>148459.69</v>
      </c>
      <c r="I111" s="275"/>
      <c r="J111" s="282">
        <v>1531358.54</v>
      </c>
      <c r="K111" s="282">
        <v>414327.05</v>
      </c>
      <c r="L111" s="282"/>
      <c r="O111" s="276">
        <v>32875</v>
      </c>
      <c r="Q111" s="276"/>
      <c r="R111" s="282"/>
      <c r="S111" s="282"/>
      <c r="T111" s="282">
        <v>330546.24</v>
      </c>
      <c r="U111" s="282">
        <v>2235714.37</v>
      </c>
      <c r="V111" s="51"/>
      <c r="W111" s="51">
        <v>662301.52</v>
      </c>
      <c r="X111" s="51"/>
      <c r="Y111" s="51">
        <v>2.33</v>
      </c>
      <c r="Z111" s="51">
        <v>527052</v>
      </c>
      <c r="AA111" s="51">
        <v>58400</v>
      </c>
      <c r="AB111" s="277">
        <v>617712</v>
      </c>
      <c r="AC111" s="277"/>
      <c r="AD111" s="277"/>
      <c r="AE111" s="277">
        <v>250512.27</v>
      </c>
      <c r="AF111" s="277">
        <v>155211.4</v>
      </c>
      <c r="AG111" s="277"/>
      <c r="AH111" s="277"/>
      <c r="AI111" s="277"/>
      <c r="AJ111" s="99">
        <f t="shared" si="7"/>
        <v>522011.83</v>
      </c>
      <c r="AK111" s="36">
        <f t="shared" si="8"/>
        <v>32875</v>
      </c>
      <c r="AL111" s="25">
        <f t="shared" si="9"/>
        <v>489136.83</v>
      </c>
      <c r="AM111" s="16">
        <f t="shared" si="10"/>
        <v>1247755.8500000001</v>
      </c>
      <c r="AN111" s="18">
        <f t="shared" si="11"/>
        <v>1023435.67</v>
      </c>
      <c r="AO111" s="31">
        <f t="shared" si="12"/>
        <v>224320.18000000005</v>
      </c>
    </row>
    <row r="112" spans="1:41" x14ac:dyDescent="0.2">
      <c r="A112" t="s">
        <v>567</v>
      </c>
      <c r="B112" t="s">
        <v>568</v>
      </c>
      <c r="C112" s="93">
        <v>2279</v>
      </c>
      <c r="D112" s="73" t="s">
        <v>1377</v>
      </c>
      <c r="E112" s="282" t="s">
        <v>1599</v>
      </c>
      <c r="F112" s="275">
        <v>239938.71</v>
      </c>
      <c r="G112" s="275">
        <v>0</v>
      </c>
      <c r="H112" s="275">
        <v>117332.11</v>
      </c>
      <c r="I112" s="275"/>
      <c r="J112" s="282">
        <v>289606.40999999997</v>
      </c>
      <c r="K112" s="282">
        <v>165913.22</v>
      </c>
      <c r="L112" s="282"/>
      <c r="O112" s="276">
        <v>26075</v>
      </c>
      <c r="Q112" s="276"/>
      <c r="R112" s="282"/>
      <c r="S112" s="282"/>
      <c r="T112" s="282"/>
      <c r="U112" s="282">
        <v>1762414.5</v>
      </c>
      <c r="V112" s="51"/>
      <c r="W112" s="51">
        <v>454979.56</v>
      </c>
      <c r="X112" s="51"/>
      <c r="Y112" s="51"/>
      <c r="Z112" s="51">
        <v>396035</v>
      </c>
      <c r="AA112" s="51">
        <v>48400</v>
      </c>
      <c r="AB112" s="277">
        <v>545985</v>
      </c>
      <c r="AC112" s="277"/>
      <c r="AD112" s="277"/>
      <c r="AE112" s="277">
        <v>216404.05</v>
      </c>
      <c r="AF112" s="277">
        <v>71150.37</v>
      </c>
      <c r="AG112" s="277"/>
      <c r="AH112" s="277"/>
      <c r="AI112" s="277"/>
      <c r="AJ112" s="99">
        <f t="shared" si="7"/>
        <v>357270.82</v>
      </c>
      <c r="AK112" s="36">
        <f t="shared" si="8"/>
        <v>26075</v>
      </c>
      <c r="AL112" s="25">
        <f t="shared" si="9"/>
        <v>331195.82</v>
      </c>
      <c r="AM112" s="16">
        <f t="shared" si="10"/>
        <v>899414.56</v>
      </c>
      <c r="AN112" s="18">
        <f t="shared" si="11"/>
        <v>833539.42</v>
      </c>
      <c r="AO112" s="31">
        <f t="shared" si="12"/>
        <v>65875.140000000014</v>
      </c>
    </row>
    <row r="113" spans="1:41" x14ac:dyDescent="0.2">
      <c r="A113" t="s">
        <v>567</v>
      </c>
      <c r="B113" t="s">
        <v>568</v>
      </c>
      <c r="C113" s="93">
        <v>723</v>
      </c>
      <c r="D113" s="73" t="s">
        <v>1378</v>
      </c>
      <c r="E113" s="282" t="s">
        <v>1600</v>
      </c>
      <c r="F113" s="275">
        <v>253335.69</v>
      </c>
      <c r="G113" s="275">
        <v>3330.5</v>
      </c>
      <c r="H113" s="275">
        <v>12574.19</v>
      </c>
      <c r="I113" s="275"/>
      <c r="J113" s="282">
        <v>2168082.6</v>
      </c>
      <c r="K113" s="282">
        <v>187926.44</v>
      </c>
      <c r="L113" s="282">
        <v>1</v>
      </c>
      <c r="O113" s="276">
        <v>14200</v>
      </c>
      <c r="Q113" s="276">
        <v>1293.47</v>
      </c>
      <c r="R113" s="282"/>
      <c r="S113" s="282"/>
      <c r="T113" s="282">
        <v>-22988.42</v>
      </c>
      <c r="U113" s="282">
        <v>513834.47</v>
      </c>
      <c r="V113" s="51"/>
      <c r="W113" s="51">
        <v>261937.84</v>
      </c>
      <c r="X113" s="51"/>
      <c r="Y113" s="51"/>
      <c r="Z113" s="51">
        <v>221280</v>
      </c>
      <c r="AA113" s="51">
        <v>69532.22</v>
      </c>
      <c r="AB113" s="277">
        <v>331060</v>
      </c>
      <c r="AC113" s="277"/>
      <c r="AD113" s="277"/>
      <c r="AE113" s="277">
        <v>121836.14</v>
      </c>
      <c r="AF113" s="277">
        <v>73651.429999999993</v>
      </c>
      <c r="AG113" s="277"/>
      <c r="AH113" s="277"/>
      <c r="AI113" s="277"/>
      <c r="AJ113" s="99">
        <f t="shared" si="7"/>
        <v>269240.38</v>
      </c>
      <c r="AK113" s="36">
        <f t="shared" si="8"/>
        <v>15493.47</v>
      </c>
      <c r="AL113" s="25">
        <f t="shared" si="9"/>
        <v>253746.91</v>
      </c>
      <c r="AM113" s="16">
        <f t="shared" si="10"/>
        <v>552750.05999999994</v>
      </c>
      <c r="AN113" s="18">
        <f t="shared" si="11"/>
        <v>526547.57000000007</v>
      </c>
      <c r="AO113" s="31">
        <f t="shared" si="12"/>
        <v>26202.489999999874</v>
      </c>
    </row>
    <row r="114" spans="1:41" x14ac:dyDescent="0.2">
      <c r="A114" t="s">
        <v>567</v>
      </c>
      <c r="B114" t="s">
        <v>568</v>
      </c>
      <c r="C114" s="93">
        <v>3567</v>
      </c>
      <c r="D114" s="73" t="s">
        <v>1379</v>
      </c>
      <c r="E114" s="282" t="s">
        <v>1601</v>
      </c>
      <c r="F114" s="275">
        <v>155221.85999999999</v>
      </c>
      <c r="G114" s="275">
        <v>9943.8700000000008</v>
      </c>
      <c r="H114" s="275">
        <v>71317.990000000005</v>
      </c>
      <c r="I114" s="275"/>
      <c r="J114" s="282">
        <v>794815.74</v>
      </c>
      <c r="K114" s="282">
        <v>155598.74</v>
      </c>
      <c r="L114" s="282"/>
      <c r="O114" s="276">
        <v>18875</v>
      </c>
      <c r="Q114" s="276"/>
      <c r="R114" s="282"/>
      <c r="S114" s="282"/>
      <c r="T114" s="282"/>
      <c r="U114" s="282">
        <v>3774792.24</v>
      </c>
      <c r="V114" s="51"/>
      <c r="W114" s="51">
        <v>392876.81</v>
      </c>
      <c r="X114" s="51"/>
      <c r="Y114" s="51"/>
      <c r="Z114" s="51">
        <v>466675.8</v>
      </c>
      <c r="AA114" s="51">
        <v>195768.27</v>
      </c>
      <c r="AB114" s="277">
        <v>630775.80000000005</v>
      </c>
      <c r="AC114" s="277"/>
      <c r="AD114" s="277">
        <v>3542</v>
      </c>
      <c r="AE114" s="277">
        <v>354350.22</v>
      </c>
      <c r="AF114" s="277">
        <v>73435.69</v>
      </c>
      <c r="AG114" s="277"/>
      <c r="AH114" s="277"/>
      <c r="AI114" s="277"/>
      <c r="AJ114" s="99">
        <f t="shared" si="7"/>
        <v>236483.71999999997</v>
      </c>
      <c r="AK114" s="36">
        <f t="shared" si="8"/>
        <v>18875</v>
      </c>
      <c r="AL114" s="25">
        <f t="shared" si="9"/>
        <v>217608.71999999997</v>
      </c>
      <c r="AM114" s="16">
        <f t="shared" si="10"/>
        <v>1055320.8799999999</v>
      </c>
      <c r="AN114" s="18">
        <f t="shared" si="11"/>
        <v>1062103.71</v>
      </c>
      <c r="AO114" s="31">
        <f t="shared" si="12"/>
        <v>-6782.8300000000745</v>
      </c>
    </row>
    <row r="115" spans="1:41" x14ac:dyDescent="0.2">
      <c r="A115" t="s">
        <v>567</v>
      </c>
      <c r="B115" t="s">
        <v>568</v>
      </c>
      <c r="C115" s="93">
        <v>2416</v>
      </c>
      <c r="D115" s="73" t="s">
        <v>1380</v>
      </c>
      <c r="E115" s="282" t="s">
        <v>1602</v>
      </c>
      <c r="F115" s="275">
        <v>363754.45</v>
      </c>
      <c r="G115" s="275">
        <v>0</v>
      </c>
      <c r="H115" s="275">
        <v>93014.39</v>
      </c>
      <c r="I115" s="275"/>
      <c r="J115" s="282">
        <v>395918.3</v>
      </c>
      <c r="K115" s="282">
        <v>399799.75</v>
      </c>
      <c r="L115" s="282"/>
      <c r="O115" s="276">
        <v>21475</v>
      </c>
      <c r="Q115" s="276"/>
      <c r="R115" s="282"/>
      <c r="S115" s="282"/>
      <c r="T115" s="282">
        <v>6900</v>
      </c>
      <c r="U115" s="282">
        <v>1908283.93</v>
      </c>
      <c r="V115" s="51"/>
      <c r="W115" s="51">
        <v>467061.28</v>
      </c>
      <c r="X115" s="51"/>
      <c r="Y115" s="51">
        <v>1.43</v>
      </c>
      <c r="Z115" s="51">
        <v>409897.5</v>
      </c>
      <c r="AA115" s="51">
        <v>26100</v>
      </c>
      <c r="AB115" s="277">
        <v>522497.5</v>
      </c>
      <c r="AC115" s="277"/>
      <c r="AD115" s="277"/>
      <c r="AE115" s="277">
        <v>176591.23</v>
      </c>
      <c r="AF115" s="277">
        <v>97614.27</v>
      </c>
      <c r="AG115" s="277"/>
      <c r="AH115" s="277"/>
      <c r="AI115" s="277"/>
      <c r="AJ115" s="99">
        <f t="shared" si="7"/>
        <v>456768.84</v>
      </c>
      <c r="AK115" s="36">
        <f t="shared" si="8"/>
        <v>21475</v>
      </c>
      <c r="AL115" s="25">
        <f t="shared" si="9"/>
        <v>435293.84</v>
      </c>
      <c r="AM115" s="16">
        <f t="shared" si="10"/>
        <v>903060.21</v>
      </c>
      <c r="AN115" s="18">
        <f t="shared" si="11"/>
        <v>796703</v>
      </c>
      <c r="AO115" s="31">
        <f t="shared" si="12"/>
        <v>106357.20999999996</v>
      </c>
    </row>
    <row r="116" spans="1:41" x14ac:dyDescent="0.2">
      <c r="A116" t="s">
        <v>567</v>
      </c>
      <c r="B116" t="s">
        <v>568</v>
      </c>
      <c r="C116" s="93">
        <v>1268</v>
      </c>
      <c r="D116" s="73" t="s">
        <v>1381</v>
      </c>
      <c r="E116" s="282" t="s">
        <v>1603</v>
      </c>
      <c r="F116" s="275">
        <v>285519.96999999997</v>
      </c>
      <c r="G116" s="275">
        <v>4704.93</v>
      </c>
      <c r="H116" s="275">
        <v>69904.649999999994</v>
      </c>
      <c r="I116" s="275"/>
      <c r="J116" s="282">
        <v>1130432.42</v>
      </c>
      <c r="K116" s="282">
        <v>301673.32</v>
      </c>
      <c r="L116" s="282"/>
      <c r="O116" s="276">
        <v>14370</v>
      </c>
      <c r="Q116" s="276"/>
      <c r="R116" s="282"/>
      <c r="S116" s="282"/>
      <c r="T116" s="282"/>
      <c r="U116" s="282">
        <v>1980426.11</v>
      </c>
      <c r="V116" s="51"/>
      <c r="W116" s="51">
        <v>376226.68</v>
      </c>
      <c r="X116" s="51"/>
      <c r="Y116" s="51"/>
      <c r="Z116" s="51">
        <v>354329.3</v>
      </c>
      <c r="AA116" s="51">
        <v>47050</v>
      </c>
      <c r="AB116" s="277">
        <v>437969.3</v>
      </c>
      <c r="AC116" s="277"/>
      <c r="AD116" s="277"/>
      <c r="AE116" s="277">
        <v>209727.34</v>
      </c>
      <c r="AF116" s="277">
        <v>83766.16</v>
      </c>
      <c r="AG116" s="277"/>
      <c r="AH116" s="277"/>
      <c r="AI116" s="277"/>
      <c r="AJ116" s="99">
        <f t="shared" si="7"/>
        <v>360129.54999999993</v>
      </c>
      <c r="AK116" s="36">
        <f t="shared" si="8"/>
        <v>14370</v>
      </c>
      <c r="AL116" s="25">
        <f t="shared" si="9"/>
        <v>345759.54999999993</v>
      </c>
      <c r="AM116" s="16">
        <f t="shared" si="10"/>
        <v>777605.98</v>
      </c>
      <c r="AN116" s="18">
        <f t="shared" si="11"/>
        <v>731462.8</v>
      </c>
      <c r="AO116" s="31">
        <f t="shared" si="12"/>
        <v>46143.179999999935</v>
      </c>
    </row>
    <row r="117" spans="1:41" x14ac:dyDescent="0.2">
      <c r="A117" t="s">
        <v>567</v>
      </c>
      <c r="B117" t="s">
        <v>568</v>
      </c>
      <c r="C117" s="93">
        <v>3345</v>
      </c>
      <c r="D117" s="73" t="s">
        <v>1382</v>
      </c>
      <c r="E117" s="282" t="s">
        <v>1604</v>
      </c>
      <c r="F117" s="275">
        <v>216433.48</v>
      </c>
      <c r="G117" s="275">
        <v>9850.7800000000007</v>
      </c>
      <c r="H117" s="275">
        <v>17982.009999999998</v>
      </c>
      <c r="I117" s="275"/>
      <c r="J117" s="282">
        <v>271745.75</v>
      </c>
      <c r="K117" s="282">
        <v>301828.52</v>
      </c>
      <c r="L117" s="282"/>
      <c r="O117" s="276">
        <v>22300</v>
      </c>
      <c r="Q117" s="276"/>
      <c r="R117" s="282"/>
      <c r="S117" s="282"/>
      <c r="T117" s="282"/>
      <c r="U117" s="282">
        <v>2133398.12</v>
      </c>
      <c r="V117" s="51"/>
      <c r="W117" s="51">
        <v>569956.07999999996</v>
      </c>
      <c r="X117" s="51"/>
      <c r="Y117" s="51"/>
      <c r="Z117" s="51">
        <v>806998</v>
      </c>
      <c r="AA117" s="51">
        <v>45300</v>
      </c>
      <c r="AB117" s="277">
        <v>949298</v>
      </c>
      <c r="AC117" s="277"/>
      <c r="AD117" s="277"/>
      <c r="AE117" s="277">
        <v>235158.21</v>
      </c>
      <c r="AF117" s="277">
        <v>69519.34</v>
      </c>
      <c r="AG117" s="277"/>
      <c r="AH117" s="277"/>
      <c r="AI117" s="277"/>
      <c r="AJ117" s="99">
        <f t="shared" si="7"/>
        <v>244266.27000000002</v>
      </c>
      <c r="AK117" s="36">
        <f t="shared" si="8"/>
        <v>22300</v>
      </c>
      <c r="AL117" s="25">
        <f t="shared" si="9"/>
        <v>221966.27000000002</v>
      </c>
      <c r="AM117" s="16">
        <f t="shared" si="10"/>
        <v>1422254.0800000001</v>
      </c>
      <c r="AN117" s="18">
        <f t="shared" si="11"/>
        <v>1253975.55</v>
      </c>
      <c r="AO117" s="31">
        <f t="shared" si="12"/>
        <v>168278.53000000003</v>
      </c>
    </row>
    <row r="118" spans="1:41" x14ac:dyDescent="0.2">
      <c r="A118" t="s">
        <v>567</v>
      </c>
      <c r="B118" t="s">
        <v>568</v>
      </c>
      <c r="C118" s="93">
        <v>1431</v>
      </c>
      <c r="D118" s="73" t="s">
        <v>1383</v>
      </c>
      <c r="E118" s="282" t="s">
        <v>1605</v>
      </c>
      <c r="F118" s="275">
        <v>237601.92000000001</v>
      </c>
      <c r="G118" s="275">
        <v>0</v>
      </c>
      <c r="H118" s="275">
        <v>45341.36</v>
      </c>
      <c r="I118" s="275"/>
      <c r="J118" s="282">
        <v>5</v>
      </c>
      <c r="K118" s="282">
        <v>104286.35</v>
      </c>
      <c r="L118" s="282"/>
      <c r="O118" s="276">
        <v>22666.83</v>
      </c>
      <c r="Q118" s="276"/>
      <c r="R118" s="282"/>
      <c r="S118" s="282"/>
      <c r="T118" s="282"/>
      <c r="U118" s="282">
        <v>1945240.49</v>
      </c>
      <c r="V118" s="51"/>
      <c r="W118" s="51">
        <v>278119.59999999998</v>
      </c>
      <c r="X118" s="51"/>
      <c r="Y118" s="51"/>
      <c r="Z118" s="51">
        <v>382218</v>
      </c>
      <c r="AA118" s="51">
        <v>112634.91</v>
      </c>
      <c r="AB118" s="277">
        <v>529318</v>
      </c>
      <c r="AC118" s="277"/>
      <c r="AD118" s="277"/>
      <c r="AE118" s="277">
        <v>188645.55</v>
      </c>
      <c r="AF118" s="277">
        <v>15256.07</v>
      </c>
      <c r="AG118" s="277"/>
      <c r="AH118" s="277"/>
      <c r="AI118" s="277">
        <v>120</v>
      </c>
      <c r="AJ118" s="99">
        <f t="shared" si="7"/>
        <v>282943.28000000003</v>
      </c>
      <c r="AK118" s="36">
        <f t="shared" si="8"/>
        <v>22666.83</v>
      </c>
      <c r="AL118" s="25">
        <f t="shared" si="9"/>
        <v>260276.45</v>
      </c>
      <c r="AM118" s="16">
        <f t="shared" si="10"/>
        <v>772972.51</v>
      </c>
      <c r="AN118" s="18">
        <f t="shared" si="11"/>
        <v>733339.62</v>
      </c>
      <c r="AO118" s="31">
        <f t="shared" si="12"/>
        <v>39632.890000000014</v>
      </c>
    </row>
    <row r="119" spans="1:41" x14ac:dyDescent="0.2">
      <c r="A119" t="s">
        <v>567</v>
      </c>
      <c r="B119" t="s">
        <v>568</v>
      </c>
      <c r="C119" s="93">
        <v>2020</v>
      </c>
      <c r="D119" s="73" t="s">
        <v>1384</v>
      </c>
      <c r="E119" s="282" t="s">
        <v>1606</v>
      </c>
      <c r="F119" s="275">
        <v>105679.69</v>
      </c>
      <c r="G119" s="275">
        <v>0</v>
      </c>
      <c r="H119" s="275">
        <v>27514.81</v>
      </c>
      <c r="I119" s="275"/>
      <c r="J119" s="282">
        <v>457420.05</v>
      </c>
      <c r="K119" s="282">
        <v>169670.95</v>
      </c>
      <c r="L119" s="282"/>
      <c r="O119" s="276">
        <v>27675</v>
      </c>
      <c r="Q119" s="276"/>
      <c r="R119" s="282"/>
      <c r="S119" s="282"/>
      <c r="T119" s="282"/>
      <c r="U119" s="282">
        <v>2404357.2799999998</v>
      </c>
      <c r="V119" s="51">
        <v>76.2</v>
      </c>
      <c r="W119" s="51">
        <v>365208.69</v>
      </c>
      <c r="X119" s="51"/>
      <c r="Y119" s="51"/>
      <c r="Z119" s="51">
        <v>496860</v>
      </c>
      <c r="AA119" s="51">
        <v>86000</v>
      </c>
      <c r="AB119" s="277">
        <v>680840</v>
      </c>
      <c r="AC119" s="277"/>
      <c r="AD119" s="277"/>
      <c r="AE119" s="277">
        <v>210112.83</v>
      </c>
      <c r="AF119" s="277">
        <v>64917.42</v>
      </c>
      <c r="AG119" s="277"/>
      <c r="AH119" s="277"/>
      <c r="AI119" s="277"/>
      <c r="AJ119" s="99">
        <f t="shared" si="7"/>
        <v>133194.5</v>
      </c>
      <c r="AK119" s="36">
        <f t="shared" si="8"/>
        <v>27675</v>
      </c>
      <c r="AL119" s="25">
        <f t="shared" si="9"/>
        <v>105519.5</v>
      </c>
      <c r="AM119" s="16">
        <f t="shared" si="10"/>
        <v>948144.89</v>
      </c>
      <c r="AN119" s="18">
        <f t="shared" si="11"/>
        <v>955870.25</v>
      </c>
      <c r="AO119" s="31">
        <f t="shared" si="12"/>
        <v>-7725.359999999986</v>
      </c>
    </row>
    <row r="120" spans="1:41" x14ac:dyDescent="0.2">
      <c r="A120" t="s">
        <v>567</v>
      </c>
      <c r="B120" t="s">
        <v>568</v>
      </c>
      <c r="C120" s="93">
        <v>3005</v>
      </c>
      <c r="D120" s="73" t="s">
        <v>1385</v>
      </c>
      <c r="E120" s="282" t="s">
        <v>1607</v>
      </c>
      <c r="F120" s="275">
        <v>269620.51</v>
      </c>
      <c r="G120" s="275">
        <v>4000</v>
      </c>
      <c r="H120" s="275">
        <v>45398.2</v>
      </c>
      <c r="I120" s="275"/>
      <c r="J120" s="282">
        <v>77256.95</v>
      </c>
      <c r="K120" s="282">
        <v>140741.10999999999</v>
      </c>
      <c r="L120" s="282"/>
      <c r="Q120" s="276"/>
      <c r="R120" s="282"/>
      <c r="S120" s="282"/>
      <c r="T120" s="282"/>
      <c r="U120" s="282">
        <v>3154007.83</v>
      </c>
      <c r="V120" s="51"/>
      <c r="W120" s="51">
        <v>448779.37</v>
      </c>
      <c r="X120" s="51"/>
      <c r="Y120" s="51">
        <v>15.41</v>
      </c>
      <c r="Z120" s="51">
        <v>502860</v>
      </c>
      <c r="AA120" s="51">
        <v>52400</v>
      </c>
      <c r="AB120" s="277">
        <v>639960</v>
      </c>
      <c r="AC120" s="277"/>
      <c r="AD120" s="277"/>
      <c r="AE120" s="277">
        <v>252633.08</v>
      </c>
      <c r="AF120" s="277">
        <v>50975.16</v>
      </c>
      <c r="AG120" s="277"/>
      <c r="AH120" s="277"/>
      <c r="AI120" s="277"/>
      <c r="AJ120" s="99">
        <f t="shared" si="7"/>
        <v>319018.71000000002</v>
      </c>
      <c r="AK120" s="36">
        <f t="shared" si="8"/>
        <v>0</v>
      </c>
      <c r="AL120" s="25">
        <f t="shared" si="9"/>
        <v>319018.71000000002</v>
      </c>
      <c r="AM120" s="16">
        <f t="shared" si="10"/>
        <v>1004054.78</v>
      </c>
      <c r="AN120" s="18">
        <f t="shared" si="11"/>
        <v>943568.24</v>
      </c>
      <c r="AO120" s="31">
        <f t="shared" si="12"/>
        <v>60486.540000000037</v>
      </c>
    </row>
    <row r="121" spans="1:41" x14ac:dyDescent="0.2">
      <c r="A121" t="s">
        <v>567</v>
      </c>
      <c r="B121" t="s">
        <v>568</v>
      </c>
      <c r="C121" s="93">
        <v>2671</v>
      </c>
      <c r="D121" s="73" t="s">
        <v>1386</v>
      </c>
      <c r="E121" s="282" t="s">
        <v>1608</v>
      </c>
      <c r="F121" s="275">
        <v>268459.03000000003</v>
      </c>
      <c r="G121" s="275">
        <v>0</v>
      </c>
      <c r="H121" s="275">
        <v>73301.119999999995</v>
      </c>
      <c r="I121" s="275"/>
      <c r="J121" s="282">
        <v>786529.47</v>
      </c>
      <c r="K121" s="282">
        <v>266093.06</v>
      </c>
      <c r="L121" s="282"/>
      <c r="O121" s="276">
        <v>14400</v>
      </c>
      <c r="P121" s="276">
        <v>82750</v>
      </c>
      <c r="Q121" s="276"/>
      <c r="R121" s="282"/>
      <c r="S121" s="282"/>
      <c r="T121" s="282"/>
      <c r="U121" s="282">
        <v>2272032.2400000002</v>
      </c>
      <c r="V121" s="51"/>
      <c r="W121" s="51">
        <v>451055.73</v>
      </c>
      <c r="X121" s="51"/>
      <c r="Y121" s="51"/>
      <c r="Z121" s="51">
        <v>431794.8</v>
      </c>
      <c r="AA121" s="51">
        <v>36000</v>
      </c>
      <c r="AB121" s="277">
        <v>505633.8</v>
      </c>
      <c r="AC121" s="277"/>
      <c r="AD121" s="277"/>
      <c r="AE121" s="277">
        <v>290421.09000000003</v>
      </c>
      <c r="AF121" s="277">
        <v>75323.33</v>
      </c>
      <c r="AG121" s="277"/>
      <c r="AH121" s="277"/>
      <c r="AI121" s="277"/>
      <c r="AJ121" s="99">
        <f t="shared" si="7"/>
        <v>341760.15</v>
      </c>
      <c r="AK121" s="36">
        <f t="shared" si="8"/>
        <v>97150</v>
      </c>
      <c r="AL121" s="25">
        <f t="shared" si="9"/>
        <v>244610.15000000002</v>
      </c>
      <c r="AM121" s="16">
        <f t="shared" si="10"/>
        <v>918850.53</v>
      </c>
      <c r="AN121" s="18">
        <f t="shared" si="11"/>
        <v>871378.22</v>
      </c>
      <c r="AO121" s="31">
        <f t="shared" si="12"/>
        <v>47472.310000000056</v>
      </c>
    </row>
    <row r="122" spans="1:41" x14ac:dyDescent="0.2">
      <c r="A122" t="s">
        <v>567</v>
      </c>
      <c r="B122" t="s">
        <v>568</v>
      </c>
      <c r="C122" s="93">
        <v>1913</v>
      </c>
      <c r="D122" s="73" t="s">
        <v>1387</v>
      </c>
      <c r="E122" s="282" t="s">
        <v>1609</v>
      </c>
      <c r="F122" s="275">
        <v>196009.46</v>
      </c>
      <c r="G122" s="275">
        <v>0</v>
      </c>
      <c r="H122" s="275">
        <v>278220.52</v>
      </c>
      <c r="I122" s="275"/>
      <c r="J122" s="282">
        <v>366056.54</v>
      </c>
      <c r="K122" s="282">
        <v>90817.01</v>
      </c>
      <c r="L122" s="282"/>
      <c r="O122" s="276">
        <v>14214.3</v>
      </c>
      <c r="Q122" s="276"/>
      <c r="R122" s="282"/>
      <c r="S122" s="282"/>
      <c r="T122" s="282">
        <v>3005</v>
      </c>
      <c r="U122" s="282">
        <v>1679735.01</v>
      </c>
      <c r="V122" s="51"/>
      <c r="W122" s="51">
        <v>318437.58</v>
      </c>
      <c r="X122" s="51"/>
      <c r="Y122" s="51"/>
      <c r="Z122" s="51">
        <v>219300</v>
      </c>
      <c r="AA122" s="51"/>
      <c r="AB122" s="277">
        <v>303098</v>
      </c>
      <c r="AC122" s="277"/>
      <c r="AD122" s="277"/>
      <c r="AE122" s="277">
        <v>190731.16</v>
      </c>
      <c r="AF122" s="277">
        <v>54168.480000000003</v>
      </c>
      <c r="AG122" s="277"/>
      <c r="AH122" s="277"/>
      <c r="AI122" s="277"/>
      <c r="AJ122" s="99">
        <f t="shared" si="7"/>
        <v>474229.98</v>
      </c>
      <c r="AK122" s="36">
        <f t="shared" si="8"/>
        <v>14214.3</v>
      </c>
      <c r="AL122" s="25">
        <f t="shared" si="9"/>
        <v>460015.68</v>
      </c>
      <c r="AM122" s="16">
        <f t="shared" si="10"/>
        <v>537737.58000000007</v>
      </c>
      <c r="AN122" s="18">
        <f t="shared" si="11"/>
        <v>547997.64</v>
      </c>
      <c r="AO122" s="31">
        <f t="shared" si="12"/>
        <v>-10260.059999999939</v>
      </c>
    </row>
    <row r="123" spans="1:41" x14ac:dyDescent="0.2">
      <c r="A123" t="s">
        <v>567</v>
      </c>
      <c r="B123" t="s">
        <v>568</v>
      </c>
      <c r="C123" s="93">
        <v>2409</v>
      </c>
      <c r="D123" s="73" t="s">
        <v>1388</v>
      </c>
      <c r="E123" s="282" t="s">
        <v>1610</v>
      </c>
      <c r="F123" s="275">
        <v>263763.81</v>
      </c>
      <c r="G123" s="275">
        <v>0</v>
      </c>
      <c r="H123" s="275">
        <v>53091.21</v>
      </c>
      <c r="I123" s="275"/>
      <c r="J123" s="282">
        <v>98004.28</v>
      </c>
      <c r="K123" s="282">
        <v>133856.09</v>
      </c>
      <c r="L123" s="282"/>
      <c r="O123" s="276">
        <v>20400</v>
      </c>
      <c r="Q123" s="276"/>
      <c r="R123" s="282"/>
      <c r="S123" s="282"/>
      <c r="T123" s="282"/>
      <c r="U123" s="282">
        <v>1611506.92</v>
      </c>
      <c r="V123" s="51"/>
      <c r="W123" s="51">
        <v>288617.40000000002</v>
      </c>
      <c r="X123" s="51"/>
      <c r="Y123" s="51"/>
      <c r="Z123" s="51">
        <v>489400</v>
      </c>
      <c r="AA123" s="51">
        <v>93091.87</v>
      </c>
      <c r="AB123" s="277">
        <v>573248</v>
      </c>
      <c r="AC123" s="277"/>
      <c r="AD123" s="277"/>
      <c r="AE123" s="277">
        <v>269954.40000000002</v>
      </c>
      <c r="AF123" s="277">
        <v>44552.12</v>
      </c>
      <c r="AG123" s="277"/>
      <c r="AH123" s="277"/>
      <c r="AI123" s="277"/>
      <c r="AJ123" s="99">
        <f t="shared" si="7"/>
        <v>316855.02</v>
      </c>
      <c r="AK123" s="36">
        <f t="shared" si="8"/>
        <v>20400</v>
      </c>
      <c r="AL123" s="25">
        <f t="shared" si="9"/>
        <v>296455.02</v>
      </c>
      <c r="AM123" s="16">
        <f t="shared" si="10"/>
        <v>871109.27</v>
      </c>
      <c r="AN123" s="18">
        <f t="shared" si="11"/>
        <v>887754.52</v>
      </c>
      <c r="AO123" s="31">
        <f t="shared" si="12"/>
        <v>-16645.25</v>
      </c>
    </row>
    <row r="124" spans="1:41" x14ac:dyDescent="0.2">
      <c r="A124" t="s">
        <v>567</v>
      </c>
      <c r="B124" t="s">
        <v>568</v>
      </c>
      <c r="C124" s="93">
        <v>1702</v>
      </c>
      <c r="D124" s="73" t="s">
        <v>1389</v>
      </c>
      <c r="E124" s="282" t="s">
        <v>1611</v>
      </c>
      <c r="F124" s="275">
        <v>161810.42000000001</v>
      </c>
      <c r="G124" s="275">
        <v>38324.160000000003</v>
      </c>
      <c r="H124" s="275">
        <v>76158.880000000005</v>
      </c>
      <c r="I124" s="275"/>
      <c r="J124" s="282">
        <v>19766.23</v>
      </c>
      <c r="K124" s="282">
        <v>406928.5</v>
      </c>
      <c r="L124" s="282"/>
      <c r="O124" s="276">
        <v>16875</v>
      </c>
      <c r="Q124" s="276"/>
      <c r="R124" s="282"/>
      <c r="S124" s="282"/>
      <c r="T124" s="282"/>
      <c r="U124" s="282">
        <v>667875.67000000004</v>
      </c>
      <c r="V124" s="51"/>
      <c r="W124" s="51">
        <v>357523.8</v>
      </c>
      <c r="X124" s="51">
        <v>27300</v>
      </c>
      <c r="Y124" s="51"/>
      <c r="Z124" s="51">
        <v>119350.1</v>
      </c>
      <c r="AA124" s="51">
        <v>40200</v>
      </c>
      <c r="AB124" s="277">
        <v>318210.09999999998</v>
      </c>
      <c r="AC124" s="277"/>
      <c r="AD124" s="277">
        <v>1170</v>
      </c>
      <c r="AE124" s="277">
        <v>156211.38</v>
      </c>
      <c r="AF124" s="277">
        <v>30571.599999999999</v>
      </c>
      <c r="AG124" s="277"/>
      <c r="AH124" s="277"/>
      <c r="AI124" s="277"/>
      <c r="AJ124" s="99">
        <f t="shared" si="7"/>
        <v>276293.46000000002</v>
      </c>
      <c r="AK124" s="36">
        <f t="shared" si="8"/>
        <v>16875</v>
      </c>
      <c r="AL124" s="25">
        <f t="shared" si="9"/>
        <v>259418.46000000002</v>
      </c>
      <c r="AM124" s="16">
        <f t="shared" si="10"/>
        <v>544373.9</v>
      </c>
      <c r="AN124" s="18">
        <f t="shared" si="11"/>
        <v>506163.07999999996</v>
      </c>
      <c r="AO124" s="31">
        <f t="shared" si="12"/>
        <v>38210.820000000065</v>
      </c>
    </row>
    <row r="125" spans="1:41" x14ac:dyDescent="0.2">
      <c r="A125" t="s">
        <v>567</v>
      </c>
      <c r="B125" t="s">
        <v>568</v>
      </c>
      <c r="C125" s="93">
        <v>2179</v>
      </c>
      <c r="D125" s="73" t="s">
        <v>1390</v>
      </c>
      <c r="E125" s="282" t="s">
        <v>1612</v>
      </c>
      <c r="F125" s="275">
        <v>127271.44</v>
      </c>
      <c r="G125" s="275">
        <v>7211.89</v>
      </c>
      <c r="H125" s="275">
        <v>69190.100000000006</v>
      </c>
      <c r="I125" s="275"/>
      <c r="J125" s="282">
        <v>705916.74</v>
      </c>
      <c r="K125" s="282">
        <v>197879.47</v>
      </c>
      <c r="L125" s="282">
        <v>1758.45</v>
      </c>
      <c r="O125" s="276">
        <v>36005</v>
      </c>
      <c r="Q125" s="276"/>
      <c r="R125" s="282"/>
      <c r="S125" s="282"/>
      <c r="T125" s="282"/>
      <c r="U125" s="282">
        <v>654977.96</v>
      </c>
      <c r="V125" s="51"/>
      <c r="W125" s="51">
        <v>427427.55</v>
      </c>
      <c r="X125" s="51">
        <v>27700</v>
      </c>
      <c r="Y125" s="51">
        <v>0.09</v>
      </c>
      <c r="Z125" s="51">
        <v>160892.29999999999</v>
      </c>
      <c r="AA125" s="51">
        <v>33200</v>
      </c>
      <c r="AB125" s="277">
        <v>315132.3</v>
      </c>
      <c r="AC125" s="277"/>
      <c r="AD125" s="277"/>
      <c r="AE125" s="277">
        <v>229801.13</v>
      </c>
      <c r="AF125" s="277">
        <v>54997.75</v>
      </c>
      <c r="AG125" s="277"/>
      <c r="AH125" s="277"/>
      <c r="AI125" s="277"/>
      <c r="AJ125" s="99">
        <f t="shared" si="7"/>
        <v>203673.43000000002</v>
      </c>
      <c r="AK125" s="36">
        <f t="shared" si="8"/>
        <v>36005</v>
      </c>
      <c r="AL125" s="25">
        <f t="shared" si="9"/>
        <v>167668.43000000002</v>
      </c>
      <c r="AM125" s="16">
        <f t="shared" si="10"/>
        <v>649219.93999999994</v>
      </c>
      <c r="AN125" s="18">
        <f t="shared" si="11"/>
        <v>599931.17999999993</v>
      </c>
      <c r="AO125" s="31">
        <f t="shared" si="12"/>
        <v>49288.760000000009</v>
      </c>
    </row>
    <row r="126" spans="1:41" x14ac:dyDescent="0.2">
      <c r="A126" t="s">
        <v>571</v>
      </c>
      <c r="B126" t="s">
        <v>572</v>
      </c>
      <c r="C126" s="93">
        <v>3793</v>
      </c>
      <c r="D126" s="73" t="s">
        <v>1391</v>
      </c>
      <c r="E126" s="282" t="s">
        <v>1613</v>
      </c>
      <c r="F126" s="275">
        <v>188602.34</v>
      </c>
      <c r="G126" s="275">
        <v>0</v>
      </c>
      <c r="H126" s="275">
        <v>232002.76</v>
      </c>
      <c r="I126" s="275"/>
      <c r="J126" s="282">
        <v>493047.57</v>
      </c>
      <c r="K126" s="282">
        <v>-16576.939999999999</v>
      </c>
      <c r="L126" s="282"/>
      <c r="O126" s="276">
        <v>6000</v>
      </c>
      <c r="Q126" s="276"/>
      <c r="R126" s="282"/>
      <c r="S126" s="282"/>
      <c r="T126" s="282"/>
      <c r="U126" s="282">
        <v>3175397.16</v>
      </c>
      <c r="V126" s="51"/>
      <c r="W126" s="51">
        <v>258957.63</v>
      </c>
      <c r="X126" s="51">
        <v>18450</v>
      </c>
      <c r="Y126" s="51"/>
      <c r="Z126" s="51">
        <v>801900</v>
      </c>
      <c r="AA126" s="51"/>
      <c r="AB126" s="277">
        <v>849870</v>
      </c>
      <c r="AC126" s="277"/>
      <c r="AD126" s="277"/>
      <c r="AE126" s="277">
        <v>263496.59999999998</v>
      </c>
      <c r="AF126" s="277">
        <v>112831.99</v>
      </c>
      <c r="AG126" s="277"/>
      <c r="AH126" s="277"/>
      <c r="AI126" s="277"/>
      <c r="AJ126" s="99">
        <f t="shared" si="7"/>
        <v>420605.1</v>
      </c>
      <c r="AK126" s="36">
        <f t="shared" si="8"/>
        <v>6000</v>
      </c>
      <c r="AL126" s="25">
        <f t="shared" si="9"/>
        <v>414605.1</v>
      </c>
      <c r="AM126" s="16">
        <f t="shared" si="10"/>
        <v>1079307.6299999999</v>
      </c>
      <c r="AN126" s="18">
        <f t="shared" si="11"/>
        <v>1226198.5900000001</v>
      </c>
      <c r="AO126" s="31">
        <f t="shared" si="12"/>
        <v>-146890.9600000002</v>
      </c>
    </row>
    <row r="127" spans="1:41" x14ac:dyDescent="0.2">
      <c r="A127" t="s">
        <v>571</v>
      </c>
      <c r="B127" t="s">
        <v>572</v>
      </c>
      <c r="C127" s="93">
        <v>1435</v>
      </c>
      <c r="D127" s="73" t="s">
        <v>1392</v>
      </c>
      <c r="E127" s="282" t="s">
        <v>1614</v>
      </c>
      <c r="F127" s="275">
        <v>98980.93</v>
      </c>
      <c r="G127" s="275">
        <v>0</v>
      </c>
      <c r="H127" s="275">
        <v>16269.77</v>
      </c>
      <c r="I127" s="275"/>
      <c r="J127" s="282">
        <v>126249.25</v>
      </c>
      <c r="K127" s="282">
        <v>24707.37</v>
      </c>
      <c r="L127" s="282"/>
      <c r="O127" s="276">
        <v>0</v>
      </c>
      <c r="Q127" s="276"/>
      <c r="R127" s="282"/>
      <c r="S127" s="282"/>
      <c r="T127" s="282"/>
      <c r="U127" s="282">
        <v>1191484.79</v>
      </c>
      <c r="V127" s="51"/>
      <c r="W127" s="51">
        <v>178498.93</v>
      </c>
      <c r="X127" s="51"/>
      <c r="Y127" s="51">
        <v>333.94</v>
      </c>
      <c r="Z127" s="51">
        <v>359250</v>
      </c>
      <c r="AA127" s="51"/>
      <c r="AB127" s="277">
        <v>455700</v>
      </c>
      <c r="AC127" s="277"/>
      <c r="AD127" s="277"/>
      <c r="AE127" s="277">
        <v>98057.87</v>
      </c>
      <c r="AF127" s="277">
        <v>14491.96</v>
      </c>
      <c r="AG127" s="277"/>
      <c r="AH127" s="277"/>
      <c r="AI127" s="277"/>
      <c r="AJ127" s="99">
        <f t="shared" si="7"/>
        <v>115250.7</v>
      </c>
      <c r="AK127" s="36">
        <f t="shared" si="8"/>
        <v>0</v>
      </c>
      <c r="AL127" s="25">
        <f t="shared" si="9"/>
        <v>115250.7</v>
      </c>
      <c r="AM127" s="16">
        <f t="shared" si="10"/>
        <v>538082.87</v>
      </c>
      <c r="AN127" s="18">
        <f t="shared" si="11"/>
        <v>568249.82999999996</v>
      </c>
      <c r="AO127" s="31">
        <f t="shared" si="12"/>
        <v>-30166.959999999963</v>
      </c>
    </row>
    <row r="128" spans="1:41" x14ac:dyDescent="0.2">
      <c r="A128" t="s">
        <v>571</v>
      </c>
      <c r="B128" t="s">
        <v>572</v>
      </c>
      <c r="C128" s="93">
        <v>1980</v>
      </c>
      <c r="D128" s="73" t="s">
        <v>1393</v>
      </c>
      <c r="E128" s="282" t="s">
        <v>1615</v>
      </c>
      <c r="F128" s="275">
        <v>224030.1</v>
      </c>
      <c r="G128" s="275">
        <v>0</v>
      </c>
      <c r="H128" s="275">
        <v>264841.78000000003</v>
      </c>
      <c r="I128" s="275"/>
      <c r="J128" s="282">
        <v>2330708.21</v>
      </c>
      <c r="K128" s="282">
        <v>91844.43</v>
      </c>
      <c r="L128" s="282"/>
      <c r="O128" s="276">
        <v>4000</v>
      </c>
      <c r="Q128" s="276"/>
      <c r="R128" s="282"/>
      <c r="S128" s="282"/>
      <c r="T128" s="282">
        <v>-363.44</v>
      </c>
      <c r="U128" s="282">
        <v>918887.6</v>
      </c>
      <c r="V128" s="51"/>
      <c r="W128" s="51">
        <v>220415.96</v>
      </c>
      <c r="X128" s="51"/>
      <c r="Y128" s="51"/>
      <c r="Z128" s="51">
        <v>730700</v>
      </c>
      <c r="AA128" s="51"/>
      <c r="AB128" s="277">
        <v>807141</v>
      </c>
      <c r="AC128" s="277">
        <v>3500</v>
      </c>
      <c r="AD128" s="277">
        <v>800</v>
      </c>
      <c r="AE128" s="277">
        <v>99718.81</v>
      </c>
      <c r="AF128" s="277">
        <v>77407.06</v>
      </c>
      <c r="AG128" s="277"/>
      <c r="AH128" s="277"/>
      <c r="AI128" s="277"/>
      <c r="AJ128" s="99">
        <f t="shared" si="7"/>
        <v>488871.88</v>
      </c>
      <c r="AK128" s="36">
        <f t="shared" si="8"/>
        <v>4000</v>
      </c>
      <c r="AL128" s="25">
        <f t="shared" si="9"/>
        <v>484871.88</v>
      </c>
      <c r="AM128" s="16">
        <f t="shared" si="10"/>
        <v>951115.96</v>
      </c>
      <c r="AN128" s="18">
        <f t="shared" si="11"/>
        <v>988566.87000000011</v>
      </c>
      <c r="AO128" s="31">
        <f t="shared" si="12"/>
        <v>-37450.910000000149</v>
      </c>
    </row>
    <row r="129" spans="1:41" x14ac:dyDescent="0.2">
      <c r="A129" t="s">
        <v>571</v>
      </c>
      <c r="B129" t="s">
        <v>572</v>
      </c>
      <c r="C129" s="93">
        <v>2225</v>
      </c>
      <c r="D129" s="73" t="s">
        <v>1394</v>
      </c>
      <c r="E129" s="282" t="s">
        <v>1616</v>
      </c>
      <c r="F129" s="275">
        <v>288309.09000000003</v>
      </c>
      <c r="G129" s="275">
        <v>0</v>
      </c>
      <c r="H129" s="275">
        <v>43496.800000000003</v>
      </c>
      <c r="I129" s="275"/>
      <c r="J129" s="282">
        <v>214502.54</v>
      </c>
      <c r="K129" s="282">
        <v>96812.23</v>
      </c>
      <c r="L129" s="282"/>
      <c r="O129" s="276">
        <v>5000</v>
      </c>
      <c r="Q129" s="276">
        <v>555.76</v>
      </c>
      <c r="R129" s="282"/>
      <c r="S129" s="282"/>
      <c r="T129" s="282">
        <v>1400.03</v>
      </c>
      <c r="U129" s="282">
        <v>1855787.89</v>
      </c>
      <c r="V129" s="51"/>
      <c r="W129" s="51">
        <v>236638.29</v>
      </c>
      <c r="X129" s="51"/>
      <c r="Y129" s="51">
        <v>233.67</v>
      </c>
      <c r="Z129" s="51">
        <v>581170</v>
      </c>
      <c r="AA129" s="51"/>
      <c r="AB129" s="277">
        <v>675170</v>
      </c>
      <c r="AC129" s="277"/>
      <c r="AD129" s="277"/>
      <c r="AE129" s="277">
        <v>260581.62</v>
      </c>
      <c r="AF129" s="277">
        <v>58205.19</v>
      </c>
      <c r="AG129" s="277"/>
      <c r="AH129" s="277"/>
      <c r="AI129" s="277"/>
      <c r="AJ129" s="99">
        <f t="shared" si="7"/>
        <v>331805.89</v>
      </c>
      <c r="AK129" s="36">
        <f t="shared" si="8"/>
        <v>5555.76</v>
      </c>
      <c r="AL129" s="25">
        <f t="shared" si="9"/>
        <v>326250.13</v>
      </c>
      <c r="AM129" s="16">
        <f t="shared" si="10"/>
        <v>818041.96</v>
      </c>
      <c r="AN129" s="18">
        <f t="shared" si="11"/>
        <v>993956.81</v>
      </c>
      <c r="AO129" s="31">
        <f t="shared" si="12"/>
        <v>-175914.85000000009</v>
      </c>
    </row>
    <row r="130" spans="1:41" x14ac:dyDescent="0.2">
      <c r="A130" t="s">
        <v>571</v>
      </c>
      <c r="B130" t="s">
        <v>572</v>
      </c>
      <c r="C130" s="93">
        <v>2531</v>
      </c>
      <c r="D130" s="73" t="s">
        <v>1395</v>
      </c>
      <c r="E130" s="282" t="s">
        <v>1617</v>
      </c>
      <c r="F130" s="275">
        <v>290656.53000000003</v>
      </c>
      <c r="G130" s="275">
        <v>0</v>
      </c>
      <c r="H130" s="275">
        <v>27109.759999999998</v>
      </c>
      <c r="I130" s="275"/>
      <c r="J130" s="282">
        <v>453631.74</v>
      </c>
      <c r="K130" s="282">
        <v>74623.23</v>
      </c>
      <c r="L130" s="282"/>
      <c r="O130" s="276">
        <v>5000</v>
      </c>
      <c r="Q130" s="276">
        <v>0</v>
      </c>
      <c r="R130" s="282"/>
      <c r="S130" s="282"/>
      <c r="T130" s="282">
        <v>3286</v>
      </c>
      <c r="U130" s="282">
        <v>1498231.3</v>
      </c>
      <c r="V130" s="51"/>
      <c r="W130" s="51">
        <v>299637.8</v>
      </c>
      <c r="X130" s="51"/>
      <c r="Y130" s="51">
        <v>2.2000000000000002</v>
      </c>
      <c r="Z130" s="51">
        <v>409050</v>
      </c>
      <c r="AA130" s="51"/>
      <c r="AB130" s="277">
        <v>573250</v>
      </c>
      <c r="AC130" s="277"/>
      <c r="AD130" s="277"/>
      <c r="AE130" s="277">
        <v>225602.82</v>
      </c>
      <c r="AF130" s="277">
        <v>63041.39</v>
      </c>
      <c r="AG130" s="277"/>
      <c r="AH130" s="277"/>
      <c r="AI130" s="277">
        <v>500</v>
      </c>
      <c r="AJ130" s="99">
        <f t="shared" si="7"/>
        <v>317766.29000000004</v>
      </c>
      <c r="AK130" s="36">
        <f t="shared" si="8"/>
        <v>5000</v>
      </c>
      <c r="AL130" s="25">
        <f t="shared" si="9"/>
        <v>312766.29000000004</v>
      </c>
      <c r="AM130" s="16">
        <f t="shared" si="10"/>
        <v>708690</v>
      </c>
      <c r="AN130" s="18">
        <f t="shared" si="11"/>
        <v>862394.21000000008</v>
      </c>
      <c r="AO130" s="31">
        <f t="shared" si="12"/>
        <v>-153704.21000000008</v>
      </c>
    </row>
    <row r="131" spans="1:41" x14ac:dyDescent="0.2">
      <c r="A131" t="s">
        <v>571</v>
      </c>
      <c r="B131" t="s">
        <v>572</v>
      </c>
      <c r="C131" s="93">
        <v>3452</v>
      </c>
      <c r="D131" s="73" t="s">
        <v>1396</v>
      </c>
      <c r="E131" s="282" t="s">
        <v>1618</v>
      </c>
      <c r="F131" s="275">
        <v>226728.37</v>
      </c>
      <c r="G131" s="275"/>
      <c r="H131" s="275">
        <v>12520.1</v>
      </c>
      <c r="I131" s="275"/>
      <c r="J131" s="282">
        <v>354176.28</v>
      </c>
      <c r="K131" s="282">
        <v>-9937.65</v>
      </c>
      <c r="L131" s="282"/>
      <c r="Q131" s="276">
        <v>2.1800000000000002</v>
      </c>
      <c r="R131" s="282"/>
      <c r="S131" s="282"/>
      <c r="T131" s="282">
        <v>-1559844.62</v>
      </c>
      <c r="U131" s="282">
        <v>2202136.4300000002</v>
      </c>
      <c r="V131" s="51"/>
      <c r="W131" s="51">
        <v>368840.96000000002</v>
      </c>
      <c r="X131" s="51"/>
      <c r="Y131" s="51">
        <v>0.33</v>
      </c>
      <c r="Z131" s="51">
        <v>638650</v>
      </c>
      <c r="AA131" s="51"/>
      <c r="AB131" s="277">
        <v>874740</v>
      </c>
      <c r="AC131" s="277"/>
      <c r="AD131" s="277"/>
      <c r="AE131" s="277">
        <v>105837.01</v>
      </c>
      <c r="AF131" s="277">
        <v>73341.17</v>
      </c>
      <c r="AG131" s="277"/>
      <c r="AH131" s="277"/>
      <c r="AI131" s="277"/>
      <c r="AJ131" s="99">
        <f t="shared" si="7"/>
        <v>239248.47</v>
      </c>
      <c r="AK131" s="36">
        <f t="shared" si="8"/>
        <v>2.1800000000000002</v>
      </c>
      <c r="AL131" s="25">
        <f t="shared" si="9"/>
        <v>239246.29</v>
      </c>
      <c r="AM131" s="16">
        <f t="shared" si="10"/>
        <v>1007491.29</v>
      </c>
      <c r="AN131" s="18">
        <f t="shared" si="11"/>
        <v>1053918.18</v>
      </c>
      <c r="AO131" s="31">
        <f t="shared" si="12"/>
        <v>-46426.889999999898</v>
      </c>
    </row>
    <row r="132" spans="1:41" x14ac:dyDescent="0.2">
      <c r="A132" t="s">
        <v>571</v>
      </c>
      <c r="B132" t="s">
        <v>572</v>
      </c>
      <c r="C132" s="93">
        <v>3453</v>
      </c>
      <c r="D132" s="73" t="s">
        <v>1397</v>
      </c>
      <c r="E132" s="282" t="s">
        <v>1619</v>
      </c>
      <c r="F132" s="275">
        <v>316682.23999999999</v>
      </c>
      <c r="G132" s="275">
        <v>0</v>
      </c>
      <c r="H132" s="275">
        <v>12290.65</v>
      </c>
      <c r="I132" s="275"/>
      <c r="J132" s="282">
        <v>2368175.59</v>
      </c>
      <c r="K132" s="282">
        <v>867692.66</v>
      </c>
      <c r="L132" s="282"/>
      <c r="O132" s="276">
        <v>3000</v>
      </c>
      <c r="Q132" s="276">
        <v>0</v>
      </c>
      <c r="R132" s="282"/>
      <c r="S132" s="282"/>
      <c r="T132" s="282">
        <v>300</v>
      </c>
      <c r="U132" s="282">
        <v>655276.54</v>
      </c>
      <c r="V132" s="51"/>
      <c r="W132" s="51">
        <v>249530.21</v>
      </c>
      <c r="X132" s="51"/>
      <c r="Y132" s="51"/>
      <c r="Z132" s="51">
        <v>485320</v>
      </c>
      <c r="AA132" s="51">
        <v>49392</v>
      </c>
      <c r="AB132" s="277">
        <v>644040</v>
      </c>
      <c r="AC132" s="277"/>
      <c r="AD132" s="277"/>
      <c r="AE132" s="277">
        <v>146792.23000000001</v>
      </c>
      <c r="AF132" s="277">
        <v>181227.8</v>
      </c>
      <c r="AG132" s="277"/>
      <c r="AH132" s="277"/>
      <c r="AI132" s="277"/>
      <c r="AJ132" s="99">
        <f t="shared" si="7"/>
        <v>328972.89</v>
      </c>
      <c r="AK132" s="36">
        <f t="shared" si="8"/>
        <v>3000</v>
      </c>
      <c r="AL132" s="25">
        <f t="shared" si="9"/>
        <v>325972.89</v>
      </c>
      <c r="AM132" s="16">
        <f t="shared" si="10"/>
        <v>784242.21</v>
      </c>
      <c r="AN132" s="18">
        <f t="shared" si="11"/>
        <v>972060.03</v>
      </c>
      <c r="AO132" s="31">
        <f t="shared" si="12"/>
        <v>-187817.82000000007</v>
      </c>
    </row>
    <row r="133" spans="1:41" x14ac:dyDescent="0.2">
      <c r="A133" t="s">
        <v>571</v>
      </c>
      <c r="B133" t="s">
        <v>572</v>
      </c>
      <c r="C133" s="93">
        <v>3635</v>
      </c>
      <c r="D133" s="73" t="s">
        <v>1398</v>
      </c>
      <c r="E133" s="282" t="s">
        <v>1620</v>
      </c>
      <c r="F133" s="275">
        <v>90287.93</v>
      </c>
      <c r="G133" s="275">
        <v>3280</v>
      </c>
      <c r="H133" s="275">
        <v>159274.79</v>
      </c>
      <c r="I133" s="275"/>
      <c r="J133" s="282">
        <v>1449317.62</v>
      </c>
      <c r="K133" s="282">
        <v>1844.01</v>
      </c>
      <c r="L133" s="282"/>
      <c r="O133" s="276">
        <v>40000</v>
      </c>
      <c r="Q133" s="276">
        <v>2868.62</v>
      </c>
      <c r="R133" s="282"/>
      <c r="S133" s="282"/>
      <c r="T133" s="282"/>
      <c r="U133" s="282">
        <v>1904716.16</v>
      </c>
      <c r="V133" s="51"/>
      <c r="W133" s="51">
        <v>402696.84</v>
      </c>
      <c r="X133" s="51"/>
      <c r="Y133" s="51"/>
      <c r="Z133" s="51">
        <v>379580</v>
      </c>
      <c r="AA133" s="51"/>
      <c r="AB133" s="277">
        <v>609425</v>
      </c>
      <c r="AC133" s="277"/>
      <c r="AD133" s="277"/>
      <c r="AE133" s="277">
        <v>229583.53</v>
      </c>
      <c r="AF133" s="277">
        <v>75068.72</v>
      </c>
      <c r="AG133" s="277"/>
      <c r="AH133" s="277"/>
      <c r="AI133" s="277"/>
      <c r="AJ133" s="99">
        <f t="shared" ref="AJ133:AJ154" si="13">SUM(F133:I133)</f>
        <v>252842.72</v>
      </c>
      <c r="AK133" s="36">
        <f t="shared" ref="AK133:AK154" si="14">SUM(N133:Q133)</f>
        <v>42868.62</v>
      </c>
      <c r="AL133" s="25">
        <f t="shared" ref="AL133:AL154" si="15">AJ133-AK133</f>
        <v>209974.1</v>
      </c>
      <c r="AM133" s="16">
        <f t="shared" ref="AM133:AM154" si="16">SUM(V133:AA133)</f>
        <v>782276.84000000008</v>
      </c>
      <c r="AN133" s="18">
        <f t="shared" ref="AN133:AN154" si="17">SUM(AB133:AI133)</f>
        <v>914077.25</v>
      </c>
      <c r="AO133" s="31">
        <f t="shared" ref="AO133:AO154" si="18">AM133-AN133</f>
        <v>-131800.40999999992</v>
      </c>
    </row>
    <row r="134" spans="1:41" x14ac:dyDescent="0.2">
      <c r="A134" t="s">
        <v>571</v>
      </c>
      <c r="B134" t="s">
        <v>572</v>
      </c>
      <c r="C134" s="93">
        <v>4256</v>
      </c>
      <c r="D134" s="73" t="s">
        <v>1399</v>
      </c>
      <c r="E134" s="282" t="s">
        <v>1621</v>
      </c>
      <c r="F134" s="275">
        <v>296111.84000000003</v>
      </c>
      <c r="G134" s="275">
        <v>0</v>
      </c>
      <c r="H134" s="275">
        <v>19475.32</v>
      </c>
      <c r="I134" s="275"/>
      <c r="J134" s="282">
        <v>457243.9</v>
      </c>
      <c r="K134" s="282">
        <v>79141.13</v>
      </c>
      <c r="L134" s="282"/>
      <c r="Q134" s="276"/>
      <c r="R134" s="282"/>
      <c r="S134" s="282"/>
      <c r="T134" s="282"/>
      <c r="U134" s="282">
        <v>2482221.21</v>
      </c>
      <c r="V134" s="51"/>
      <c r="W134" s="51">
        <v>282632.12</v>
      </c>
      <c r="X134" s="51"/>
      <c r="Y134" s="51">
        <v>4.03</v>
      </c>
      <c r="Z134" s="51">
        <v>610850</v>
      </c>
      <c r="AA134" s="51"/>
      <c r="AB134" s="277">
        <v>736038</v>
      </c>
      <c r="AC134" s="277"/>
      <c r="AD134" s="277"/>
      <c r="AE134" s="277">
        <v>255096.15</v>
      </c>
      <c r="AF134" s="277">
        <v>76572.710000000006</v>
      </c>
      <c r="AG134" s="277">
        <v>20000</v>
      </c>
      <c r="AH134" s="277"/>
      <c r="AI134" s="277"/>
      <c r="AJ134" s="99">
        <f t="shared" si="13"/>
        <v>315587.16000000003</v>
      </c>
      <c r="AK134" s="36">
        <f t="shared" si="14"/>
        <v>0</v>
      </c>
      <c r="AL134" s="25">
        <f t="shared" si="15"/>
        <v>315587.16000000003</v>
      </c>
      <c r="AM134" s="16">
        <f t="shared" si="16"/>
        <v>893486.15</v>
      </c>
      <c r="AN134" s="18">
        <f t="shared" si="17"/>
        <v>1087706.8600000001</v>
      </c>
      <c r="AO134" s="31">
        <f t="shared" si="18"/>
        <v>-194220.71000000008</v>
      </c>
    </row>
    <row r="135" spans="1:41" x14ac:dyDescent="0.2">
      <c r="A135" t="s">
        <v>575</v>
      </c>
      <c r="B135" t="s">
        <v>576</v>
      </c>
      <c r="C135" s="93">
        <v>2177</v>
      </c>
      <c r="D135" s="73" t="s">
        <v>1400</v>
      </c>
      <c r="E135" s="282" t="s">
        <v>1622</v>
      </c>
      <c r="F135" s="275">
        <v>374619.67</v>
      </c>
      <c r="G135" s="275">
        <v>0</v>
      </c>
      <c r="H135" s="275">
        <v>388492.77</v>
      </c>
      <c r="I135" s="275"/>
      <c r="J135" s="282">
        <v>757544.17</v>
      </c>
      <c r="K135" s="282">
        <v>42831.19</v>
      </c>
      <c r="L135" s="282"/>
      <c r="Q135" s="276"/>
      <c r="R135" s="282"/>
      <c r="S135" s="282"/>
      <c r="T135" s="282"/>
      <c r="U135" s="282">
        <v>3637434.23</v>
      </c>
      <c r="V135" s="51"/>
      <c r="W135" s="51">
        <v>321595.49</v>
      </c>
      <c r="X135" s="51"/>
      <c r="Y135" s="51"/>
      <c r="Z135" s="51">
        <v>533300</v>
      </c>
      <c r="AA135" s="51"/>
      <c r="AB135" s="277">
        <v>624857</v>
      </c>
      <c r="AC135" s="277"/>
      <c r="AD135" s="277"/>
      <c r="AE135" s="277">
        <v>166152.54999999999</v>
      </c>
      <c r="AF135" s="277">
        <v>67415.17</v>
      </c>
      <c r="AG135" s="277"/>
      <c r="AH135" s="277"/>
      <c r="AI135" s="277"/>
      <c r="AJ135" s="99">
        <f t="shared" si="13"/>
        <v>763112.44</v>
      </c>
      <c r="AK135" s="36">
        <f t="shared" si="14"/>
        <v>0</v>
      </c>
      <c r="AL135" s="25">
        <f t="shared" si="15"/>
        <v>763112.44</v>
      </c>
      <c r="AM135" s="16">
        <f t="shared" si="16"/>
        <v>854895.49</v>
      </c>
      <c r="AN135" s="18">
        <f t="shared" si="17"/>
        <v>858424.72000000009</v>
      </c>
      <c r="AO135" s="31">
        <f t="shared" si="18"/>
        <v>-3529.2300000000978</v>
      </c>
    </row>
    <row r="136" spans="1:41" x14ac:dyDescent="0.2">
      <c r="A136" t="s">
        <v>575</v>
      </c>
      <c r="B136" t="s">
        <v>576</v>
      </c>
      <c r="C136" s="93">
        <v>3300</v>
      </c>
      <c r="D136" s="73" t="s">
        <v>1401</v>
      </c>
      <c r="E136" s="282" t="s">
        <v>1623</v>
      </c>
      <c r="F136" s="275">
        <v>175982.25</v>
      </c>
      <c r="G136" s="275">
        <v>11650</v>
      </c>
      <c r="H136" s="275">
        <v>121279.57</v>
      </c>
      <c r="I136" s="275"/>
      <c r="J136" s="282">
        <v>-68028.800000000003</v>
      </c>
      <c r="K136" s="282">
        <v>93661.64</v>
      </c>
      <c r="L136" s="282"/>
      <c r="Q136" s="276"/>
      <c r="R136" s="282"/>
      <c r="S136" s="282"/>
      <c r="T136" s="282"/>
      <c r="U136" s="282">
        <v>364715.82</v>
      </c>
      <c r="V136" s="51"/>
      <c r="W136" s="51">
        <v>254590.47</v>
      </c>
      <c r="X136" s="51"/>
      <c r="Y136" s="51">
        <v>569.16</v>
      </c>
      <c r="Z136" s="51">
        <v>420350</v>
      </c>
      <c r="AA136" s="51"/>
      <c r="AB136" s="277">
        <v>453207.65</v>
      </c>
      <c r="AC136" s="277"/>
      <c r="AD136" s="277">
        <v>3624</v>
      </c>
      <c r="AE136" s="277">
        <v>157592.63</v>
      </c>
      <c r="AF136" s="277">
        <v>71622.710000000006</v>
      </c>
      <c r="AG136" s="277"/>
      <c r="AH136" s="277">
        <v>423.45</v>
      </c>
      <c r="AI136" s="277"/>
      <c r="AJ136" s="99">
        <f t="shared" si="13"/>
        <v>308911.82</v>
      </c>
      <c r="AK136" s="36">
        <f t="shared" si="14"/>
        <v>0</v>
      </c>
      <c r="AL136" s="25">
        <f t="shared" si="15"/>
        <v>308911.82</v>
      </c>
      <c r="AM136" s="16">
        <f t="shared" si="16"/>
        <v>675509.63</v>
      </c>
      <c r="AN136" s="18">
        <f t="shared" si="17"/>
        <v>686470.44</v>
      </c>
      <c r="AO136" s="31">
        <f t="shared" si="18"/>
        <v>-10960.809999999939</v>
      </c>
    </row>
    <row r="137" spans="1:41" x14ac:dyDescent="0.2">
      <c r="A137" t="s">
        <v>575</v>
      </c>
      <c r="B137" t="s">
        <v>576</v>
      </c>
      <c r="C137" s="93">
        <v>1172</v>
      </c>
      <c r="D137" s="73" t="s">
        <v>1402</v>
      </c>
      <c r="E137" s="282" t="s">
        <v>1624</v>
      </c>
      <c r="F137" s="275">
        <v>497734.85</v>
      </c>
      <c r="G137" s="275">
        <v>-130285.72</v>
      </c>
      <c r="H137" s="275">
        <v>5308.16</v>
      </c>
      <c r="I137" s="275"/>
      <c r="J137" s="282">
        <v>90006.13</v>
      </c>
      <c r="K137" s="282">
        <v>122160.11</v>
      </c>
      <c r="L137" s="282"/>
      <c r="Q137" s="276"/>
      <c r="R137" s="282"/>
      <c r="S137" s="282"/>
      <c r="T137" s="282"/>
      <c r="U137" s="282">
        <v>431249.19</v>
      </c>
      <c r="V137" s="51"/>
      <c r="W137" s="51">
        <v>76782.490000000005</v>
      </c>
      <c r="X137" s="51"/>
      <c r="Y137" s="51"/>
      <c r="Z137" s="51"/>
      <c r="AA137" s="51"/>
      <c r="AB137" s="277">
        <v>42256.65</v>
      </c>
      <c r="AC137" s="277"/>
      <c r="AD137" s="277"/>
      <c r="AE137" s="277">
        <v>84138.16</v>
      </c>
      <c r="AF137" s="277">
        <v>107.82</v>
      </c>
      <c r="AG137" s="277"/>
      <c r="AH137" s="277"/>
      <c r="AI137" s="277">
        <v>500</v>
      </c>
      <c r="AJ137" s="99">
        <f t="shared" si="13"/>
        <v>372757.29</v>
      </c>
      <c r="AK137" s="36">
        <f t="shared" si="14"/>
        <v>0</v>
      </c>
      <c r="AL137" s="25">
        <f t="shared" si="15"/>
        <v>372757.29</v>
      </c>
      <c r="AM137" s="16">
        <f t="shared" si="16"/>
        <v>76782.490000000005</v>
      </c>
      <c r="AN137" s="18">
        <f t="shared" si="17"/>
        <v>127002.63</v>
      </c>
      <c r="AO137" s="31">
        <f t="shared" si="18"/>
        <v>-50220.14</v>
      </c>
    </row>
    <row r="138" spans="1:41" x14ac:dyDescent="0.2">
      <c r="A138" t="s">
        <v>575</v>
      </c>
      <c r="B138" t="s">
        <v>576</v>
      </c>
      <c r="C138" s="93">
        <v>2177</v>
      </c>
      <c r="D138" s="73" t="s">
        <v>1403</v>
      </c>
      <c r="E138" s="282" t="s">
        <v>1625</v>
      </c>
      <c r="F138" s="275">
        <v>200851.01</v>
      </c>
      <c r="G138" s="275">
        <v>0</v>
      </c>
      <c r="H138" s="275">
        <v>416259.13</v>
      </c>
      <c r="I138" s="275"/>
      <c r="J138" s="282">
        <v>68291.81</v>
      </c>
      <c r="K138" s="282">
        <v>69502.009999999995</v>
      </c>
      <c r="L138" s="282"/>
      <c r="Q138" s="276"/>
      <c r="R138" s="282"/>
      <c r="S138" s="282"/>
      <c r="T138" s="282"/>
      <c r="U138" s="282">
        <v>1781769.65</v>
      </c>
      <c r="V138" s="51"/>
      <c r="W138" s="51">
        <v>274275.12</v>
      </c>
      <c r="X138" s="51"/>
      <c r="Y138" s="51"/>
      <c r="Z138" s="51"/>
      <c r="AA138" s="51">
        <v>1980</v>
      </c>
      <c r="AB138" s="277">
        <v>74060</v>
      </c>
      <c r="AC138" s="277"/>
      <c r="AD138" s="277"/>
      <c r="AE138" s="277">
        <v>356196.09</v>
      </c>
      <c r="AF138" s="277">
        <v>6</v>
      </c>
      <c r="AG138" s="277"/>
      <c r="AH138" s="277"/>
      <c r="AI138" s="277"/>
      <c r="AJ138" s="99">
        <f t="shared" si="13"/>
        <v>617110.14</v>
      </c>
      <c r="AK138" s="36">
        <f t="shared" si="14"/>
        <v>0</v>
      </c>
      <c r="AL138" s="25">
        <f t="shared" si="15"/>
        <v>617110.14</v>
      </c>
      <c r="AM138" s="16">
        <f t="shared" si="16"/>
        <v>276255.12</v>
      </c>
      <c r="AN138" s="18">
        <f t="shared" si="17"/>
        <v>430262.09</v>
      </c>
      <c r="AO138" s="31">
        <f t="shared" si="18"/>
        <v>-154006.97000000003</v>
      </c>
    </row>
    <row r="139" spans="1:41" x14ac:dyDescent="0.2">
      <c r="A139" t="s">
        <v>575</v>
      </c>
      <c r="B139" t="s">
        <v>576</v>
      </c>
      <c r="C139" s="93">
        <v>4986</v>
      </c>
      <c r="D139" s="73" t="s">
        <v>1404</v>
      </c>
      <c r="E139" s="282" t="s">
        <v>1626</v>
      </c>
      <c r="F139" s="275">
        <v>301770.25</v>
      </c>
      <c r="G139" s="275">
        <v>0</v>
      </c>
      <c r="H139" s="275">
        <v>166504.15</v>
      </c>
      <c r="I139" s="275"/>
      <c r="J139" s="282">
        <v>-26549.01</v>
      </c>
      <c r="K139" s="282">
        <v>115756.97</v>
      </c>
      <c r="L139" s="282"/>
      <c r="O139" s="276">
        <v>6000</v>
      </c>
      <c r="Q139" s="276">
        <v>454.33</v>
      </c>
      <c r="R139" s="282"/>
      <c r="S139" s="282"/>
      <c r="T139" s="282">
        <v>324665.83</v>
      </c>
      <c r="U139" s="282">
        <v>343312.84</v>
      </c>
      <c r="V139" s="51"/>
      <c r="W139" s="51">
        <v>397709.62</v>
      </c>
      <c r="X139" s="51">
        <v>10000</v>
      </c>
      <c r="Y139" s="51"/>
      <c r="Z139" s="51">
        <v>479300</v>
      </c>
      <c r="AA139" s="51">
        <v>120090</v>
      </c>
      <c r="AB139" s="277">
        <v>610625</v>
      </c>
      <c r="AC139" s="277"/>
      <c r="AD139" s="277"/>
      <c r="AE139" s="277">
        <v>388207.55</v>
      </c>
      <c r="AF139" s="277">
        <v>123201.8</v>
      </c>
      <c r="AG139" s="277"/>
      <c r="AH139" s="277"/>
      <c r="AI139" s="277"/>
      <c r="AJ139" s="99">
        <f t="shared" si="13"/>
        <v>468274.4</v>
      </c>
      <c r="AK139" s="36">
        <f t="shared" si="14"/>
        <v>6454.33</v>
      </c>
      <c r="AL139" s="25">
        <f t="shared" si="15"/>
        <v>461820.07</v>
      </c>
      <c r="AM139" s="16">
        <f t="shared" si="16"/>
        <v>1007099.62</v>
      </c>
      <c r="AN139" s="18">
        <f t="shared" si="17"/>
        <v>1122034.3500000001</v>
      </c>
      <c r="AO139" s="31">
        <f t="shared" si="18"/>
        <v>-114934.7300000001</v>
      </c>
    </row>
    <row r="140" spans="1:41" x14ac:dyDescent="0.2">
      <c r="A140" t="s">
        <v>575</v>
      </c>
      <c r="B140" t="s">
        <v>576</v>
      </c>
      <c r="C140" s="93">
        <v>4194</v>
      </c>
      <c r="D140" s="73" t="s">
        <v>1405</v>
      </c>
      <c r="E140" s="282" t="s">
        <v>1627</v>
      </c>
      <c r="F140" s="275">
        <v>407469.99</v>
      </c>
      <c r="G140" s="275">
        <v>40950</v>
      </c>
      <c r="H140" s="275">
        <v>280290.48</v>
      </c>
      <c r="I140" s="275"/>
      <c r="J140" s="282">
        <v>542041.97</v>
      </c>
      <c r="K140" s="282">
        <v>457369.16</v>
      </c>
      <c r="L140" s="282"/>
      <c r="Q140" s="276"/>
      <c r="R140" s="282"/>
      <c r="S140" s="282"/>
      <c r="T140" s="282"/>
      <c r="U140" s="282">
        <v>1627802.29</v>
      </c>
      <c r="V140" s="51"/>
      <c r="W140" s="51">
        <v>419212.65</v>
      </c>
      <c r="X140" s="51"/>
      <c r="Y140" s="51">
        <v>1.55</v>
      </c>
      <c r="Z140" s="51">
        <v>365190</v>
      </c>
      <c r="AA140" s="51"/>
      <c r="AB140" s="277">
        <v>459174</v>
      </c>
      <c r="AC140" s="277"/>
      <c r="AD140" s="277">
        <v>888</v>
      </c>
      <c r="AE140" s="277">
        <v>140460.57999999999</v>
      </c>
      <c r="AF140" s="277">
        <v>23638.31</v>
      </c>
      <c r="AG140" s="277"/>
      <c r="AH140" s="277"/>
      <c r="AI140" s="277"/>
      <c r="AJ140" s="99">
        <f t="shared" si="13"/>
        <v>728710.47</v>
      </c>
      <c r="AK140" s="36">
        <f t="shared" si="14"/>
        <v>0</v>
      </c>
      <c r="AL140" s="25">
        <f t="shared" si="15"/>
        <v>728710.47</v>
      </c>
      <c r="AM140" s="16">
        <f t="shared" si="16"/>
        <v>784404.2</v>
      </c>
      <c r="AN140" s="18">
        <f t="shared" si="17"/>
        <v>624160.89</v>
      </c>
      <c r="AO140" s="31">
        <f t="shared" si="18"/>
        <v>160243.30999999994</v>
      </c>
    </row>
    <row r="141" spans="1:41" x14ac:dyDescent="0.2">
      <c r="A141" t="s">
        <v>575</v>
      </c>
      <c r="B141" t="s">
        <v>576</v>
      </c>
      <c r="C141" s="93">
        <v>4296</v>
      </c>
      <c r="D141" s="73" t="s">
        <v>1406</v>
      </c>
      <c r="E141" s="282" t="s">
        <v>1628</v>
      </c>
      <c r="F141" s="275">
        <v>600551.35</v>
      </c>
      <c r="G141" s="275">
        <v>0</v>
      </c>
      <c r="H141" s="275">
        <v>537236.31999999995</v>
      </c>
      <c r="I141" s="275"/>
      <c r="J141" s="282">
        <v>400.4</v>
      </c>
      <c r="K141" s="282">
        <v>83357.19</v>
      </c>
      <c r="L141" s="282"/>
      <c r="P141" s="276">
        <v>537434.49</v>
      </c>
      <c r="Q141" s="276">
        <v>274.35000000000002</v>
      </c>
      <c r="R141" s="282"/>
      <c r="S141" s="282"/>
      <c r="T141" s="282"/>
      <c r="U141" s="282">
        <v>2560000</v>
      </c>
      <c r="V141" s="51"/>
      <c r="W141" s="51">
        <v>446825.84</v>
      </c>
      <c r="X141" s="51"/>
      <c r="Y141" s="51"/>
      <c r="Z141" s="51">
        <v>623450</v>
      </c>
      <c r="AA141" s="51"/>
      <c r="AB141" s="277">
        <v>714729</v>
      </c>
      <c r="AC141" s="277"/>
      <c r="AD141" s="277">
        <v>3720</v>
      </c>
      <c r="AE141" s="277">
        <v>284714.09000000003</v>
      </c>
      <c r="AF141" s="277">
        <v>16926.28</v>
      </c>
      <c r="AG141" s="277"/>
      <c r="AH141" s="277"/>
      <c r="AI141" s="277"/>
      <c r="AJ141" s="99">
        <f t="shared" si="13"/>
        <v>1137787.67</v>
      </c>
      <c r="AK141" s="36">
        <f t="shared" si="14"/>
        <v>537708.84</v>
      </c>
      <c r="AL141" s="25">
        <f t="shared" si="15"/>
        <v>600078.82999999996</v>
      </c>
      <c r="AM141" s="16">
        <f t="shared" si="16"/>
        <v>1070275.8400000001</v>
      </c>
      <c r="AN141" s="18">
        <f t="shared" si="17"/>
        <v>1020089.3700000001</v>
      </c>
      <c r="AO141" s="31">
        <f t="shared" si="18"/>
        <v>50186.469999999972</v>
      </c>
    </row>
    <row r="142" spans="1:41" x14ac:dyDescent="0.2">
      <c r="A142" t="s">
        <v>575</v>
      </c>
      <c r="B142" t="s">
        <v>576</v>
      </c>
      <c r="C142" s="93">
        <v>2528</v>
      </c>
      <c r="D142" s="73" t="s">
        <v>1407</v>
      </c>
      <c r="E142" s="282" t="s">
        <v>1629</v>
      </c>
      <c r="F142" s="275">
        <v>367124.33</v>
      </c>
      <c r="G142" s="275">
        <v>0</v>
      </c>
      <c r="H142" s="275">
        <v>64407.13</v>
      </c>
      <c r="I142" s="275"/>
      <c r="J142" s="282">
        <v>802223.02</v>
      </c>
      <c r="K142" s="282">
        <v>52121</v>
      </c>
      <c r="L142" s="282"/>
      <c r="Q142" s="276"/>
      <c r="R142" s="282"/>
      <c r="S142" s="282"/>
      <c r="T142" s="282"/>
      <c r="U142" s="282"/>
      <c r="V142" s="51"/>
      <c r="W142" s="51">
        <v>37324.71</v>
      </c>
      <c r="X142" s="51"/>
      <c r="Y142" s="51">
        <v>617.79999999999995</v>
      </c>
      <c r="Z142" s="51">
        <v>629100</v>
      </c>
      <c r="AA142" s="51">
        <v>404173.75</v>
      </c>
      <c r="AB142" s="277">
        <v>821758</v>
      </c>
      <c r="AC142" s="277"/>
      <c r="AD142" s="277">
        <v>11364</v>
      </c>
      <c r="AE142" s="277">
        <v>286697.51</v>
      </c>
      <c r="AF142" s="277">
        <v>32697.1</v>
      </c>
      <c r="AG142" s="277"/>
      <c r="AH142" s="277"/>
      <c r="AI142" s="277"/>
      <c r="AJ142" s="99">
        <f t="shared" si="13"/>
        <v>431531.46</v>
      </c>
      <c r="AK142" s="36">
        <f t="shared" si="14"/>
        <v>0</v>
      </c>
      <c r="AL142" s="25">
        <f t="shared" si="15"/>
        <v>431531.46</v>
      </c>
      <c r="AM142" s="16">
        <f t="shared" si="16"/>
        <v>1071216.26</v>
      </c>
      <c r="AN142" s="18">
        <f t="shared" si="17"/>
        <v>1152516.6100000001</v>
      </c>
      <c r="AO142" s="31">
        <f t="shared" si="18"/>
        <v>-81300.350000000093</v>
      </c>
    </row>
    <row r="143" spans="1:41" x14ac:dyDescent="0.2">
      <c r="A143" t="s">
        <v>575</v>
      </c>
      <c r="B143" t="s">
        <v>576</v>
      </c>
      <c r="C143" s="93">
        <v>3203</v>
      </c>
      <c r="D143" s="73" t="s">
        <v>1408</v>
      </c>
      <c r="E143" s="282" t="s">
        <v>1630</v>
      </c>
      <c r="F143" s="275">
        <v>337128.04</v>
      </c>
      <c r="G143" s="275">
        <v>0</v>
      </c>
      <c r="H143" s="275">
        <v>47430.22</v>
      </c>
      <c r="I143" s="275"/>
      <c r="J143" s="282">
        <v>1747012.85</v>
      </c>
      <c r="K143" s="282">
        <v>233999.86</v>
      </c>
      <c r="L143" s="282"/>
      <c r="Q143" s="276"/>
      <c r="R143" s="282"/>
      <c r="S143" s="282"/>
      <c r="T143" s="282">
        <v>42173.55</v>
      </c>
      <c r="U143" s="282">
        <v>2368242.5</v>
      </c>
      <c r="V143" s="51"/>
      <c r="W143" s="51">
        <v>287871.2</v>
      </c>
      <c r="X143" s="51"/>
      <c r="Y143" s="51"/>
      <c r="Z143" s="51">
        <v>515950</v>
      </c>
      <c r="AA143" s="51"/>
      <c r="AB143" s="277">
        <v>568640</v>
      </c>
      <c r="AC143" s="277">
        <v>9430</v>
      </c>
      <c r="AD143" s="277"/>
      <c r="AE143" s="277">
        <v>133482.21</v>
      </c>
      <c r="AF143" s="277">
        <v>92773.07</v>
      </c>
      <c r="AG143" s="277"/>
      <c r="AH143" s="277"/>
      <c r="AI143" s="277"/>
      <c r="AJ143" s="99">
        <f t="shared" si="13"/>
        <v>384558.26</v>
      </c>
      <c r="AK143" s="36">
        <f t="shared" si="14"/>
        <v>0</v>
      </c>
      <c r="AL143" s="25">
        <f t="shared" si="15"/>
        <v>384558.26</v>
      </c>
      <c r="AM143" s="16">
        <f t="shared" si="16"/>
        <v>803821.2</v>
      </c>
      <c r="AN143" s="18">
        <f t="shared" si="17"/>
        <v>804325.28</v>
      </c>
      <c r="AO143" s="31">
        <f t="shared" si="18"/>
        <v>-504.08000000007451</v>
      </c>
    </row>
    <row r="144" spans="1:41" x14ac:dyDescent="0.2">
      <c r="A144" t="s">
        <v>575</v>
      </c>
      <c r="B144" t="s">
        <v>576</v>
      </c>
      <c r="C144" s="93">
        <v>3469</v>
      </c>
      <c r="D144" s="73" t="s">
        <v>1409</v>
      </c>
      <c r="E144" s="282" t="s">
        <v>1631</v>
      </c>
      <c r="F144" s="275">
        <v>368037.28</v>
      </c>
      <c r="G144" s="275">
        <v>327722.46999999997</v>
      </c>
      <c r="H144" s="275">
        <v>290787.23</v>
      </c>
      <c r="I144" s="275"/>
      <c r="J144" s="282">
        <v>597884.39</v>
      </c>
      <c r="K144" s="282">
        <v>66148.63</v>
      </c>
      <c r="L144" s="282"/>
      <c r="N144" s="276">
        <v>30000</v>
      </c>
      <c r="Q144" s="276"/>
      <c r="R144" s="282"/>
      <c r="S144" s="282"/>
      <c r="T144" s="282">
        <v>-17200</v>
      </c>
      <c r="U144" s="282">
        <v>1552681.09</v>
      </c>
      <c r="V144" s="51"/>
      <c r="W144" s="51">
        <v>563102.69999999995</v>
      </c>
      <c r="X144" s="51"/>
      <c r="Y144" s="51">
        <v>2.98</v>
      </c>
      <c r="Z144" s="51">
        <v>315575</v>
      </c>
      <c r="AA144" s="51">
        <v>59306.75</v>
      </c>
      <c r="AB144" s="277">
        <v>345655</v>
      </c>
      <c r="AC144" s="277"/>
      <c r="AD144" s="277"/>
      <c r="AE144" s="277">
        <v>421715.56</v>
      </c>
      <c r="AF144" s="277">
        <v>83023.960000000006</v>
      </c>
      <c r="AG144" s="277"/>
      <c r="AH144" s="277"/>
      <c r="AI144" s="277"/>
      <c r="AJ144" s="99">
        <f t="shared" si="13"/>
        <v>986546.98</v>
      </c>
      <c r="AK144" s="36">
        <f t="shared" si="14"/>
        <v>30000</v>
      </c>
      <c r="AL144" s="25">
        <f t="shared" si="15"/>
        <v>956546.98</v>
      </c>
      <c r="AM144" s="16">
        <f t="shared" si="16"/>
        <v>937987.42999999993</v>
      </c>
      <c r="AN144" s="18">
        <f t="shared" si="17"/>
        <v>850394.52</v>
      </c>
      <c r="AO144" s="31">
        <f t="shared" si="18"/>
        <v>87592.909999999916</v>
      </c>
    </row>
    <row r="145" spans="1:41" x14ac:dyDescent="0.2">
      <c r="A145" t="s">
        <v>575</v>
      </c>
      <c r="B145" t="s">
        <v>576</v>
      </c>
      <c r="C145" s="93">
        <v>3469</v>
      </c>
      <c r="D145" s="73" t="s">
        <v>1410</v>
      </c>
      <c r="E145" s="282" t="s">
        <v>1646</v>
      </c>
      <c r="F145" s="275">
        <v>491600.25</v>
      </c>
      <c r="G145" s="275">
        <v>0</v>
      </c>
      <c r="H145" s="275">
        <v>52419.13</v>
      </c>
      <c r="I145" s="275"/>
      <c r="J145" s="282">
        <v>1627437.88</v>
      </c>
      <c r="K145" s="282">
        <v>649079.28</v>
      </c>
      <c r="L145" s="282"/>
      <c r="Q145" s="276"/>
      <c r="R145" s="282"/>
      <c r="S145" s="282"/>
      <c r="T145" s="282"/>
      <c r="U145" s="282">
        <v>2662147.65</v>
      </c>
      <c r="V145" s="51"/>
      <c r="W145" s="51">
        <v>343366.28</v>
      </c>
      <c r="X145" s="51"/>
      <c r="Y145" s="51"/>
      <c r="Z145" s="51">
        <v>118834.68</v>
      </c>
      <c r="AA145" s="51"/>
      <c r="AB145" s="277">
        <v>163489.98000000001</v>
      </c>
      <c r="AC145" s="277"/>
      <c r="AD145" s="277"/>
      <c r="AE145" s="277">
        <v>106080.53</v>
      </c>
      <c r="AF145" s="277">
        <v>31372.21</v>
      </c>
      <c r="AG145" s="277"/>
      <c r="AH145" s="277"/>
      <c r="AI145" s="277">
        <v>2400</v>
      </c>
      <c r="AJ145" s="99">
        <f t="shared" si="13"/>
        <v>544019.38</v>
      </c>
      <c r="AK145" s="36">
        <f t="shared" si="14"/>
        <v>0</v>
      </c>
      <c r="AL145" s="25">
        <f t="shared" si="15"/>
        <v>544019.38</v>
      </c>
      <c r="AM145" s="16">
        <f t="shared" si="16"/>
        <v>462200.96</v>
      </c>
      <c r="AN145" s="18">
        <f t="shared" si="17"/>
        <v>303342.72000000003</v>
      </c>
      <c r="AO145" s="31">
        <f t="shared" si="18"/>
        <v>158858.23999999999</v>
      </c>
    </row>
    <row r="146" spans="1:41" x14ac:dyDescent="0.2">
      <c r="A146" t="s">
        <v>579</v>
      </c>
      <c r="B146" t="s">
        <v>580</v>
      </c>
      <c r="C146" s="93">
        <v>2217</v>
      </c>
      <c r="D146" s="73" t="s">
        <v>1411</v>
      </c>
      <c r="E146" s="282" t="s">
        <v>1632</v>
      </c>
      <c r="F146" s="275">
        <v>118100.41</v>
      </c>
      <c r="G146" s="275">
        <v>7720</v>
      </c>
      <c r="H146" s="275">
        <v>173178.54</v>
      </c>
      <c r="I146" s="275"/>
      <c r="J146" s="282">
        <v>689868.48</v>
      </c>
      <c r="K146" s="282">
        <v>87756.88</v>
      </c>
      <c r="L146" s="282"/>
      <c r="Q146" s="276">
        <v>0</v>
      </c>
      <c r="R146" s="282"/>
      <c r="S146" s="282"/>
      <c r="T146" s="282">
        <v>-820636.02</v>
      </c>
      <c r="U146" s="282">
        <v>1849445.73</v>
      </c>
      <c r="V146" s="51"/>
      <c r="W146" s="51">
        <v>319831.93</v>
      </c>
      <c r="X146" s="51"/>
      <c r="Y146" s="51">
        <v>368.45</v>
      </c>
      <c r="Z146" s="51">
        <v>383070</v>
      </c>
      <c r="AA146" s="51"/>
      <c r="AB146" s="277">
        <v>411690</v>
      </c>
      <c r="AC146" s="277"/>
      <c r="AD146" s="277">
        <v>7920</v>
      </c>
      <c r="AE146" s="277">
        <v>190853.72</v>
      </c>
      <c r="AF146" s="277">
        <v>14831.06</v>
      </c>
      <c r="AG146" s="277"/>
      <c r="AH146" s="277"/>
      <c r="AI146" s="277"/>
      <c r="AJ146" s="99">
        <f t="shared" si="13"/>
        <v>298998.95</v>
      </c>
      <c r="AK146" s="36">
        <f t="shared" si="14"/>
        <v>0</v>
      </c>
      <c r="AL146" s="25">
        <f t="shared" si="15"/>
        <v>298998.95</v>
      </c>
      <c r="AM146" s="16">
        <f t="shared" si="16"/>
        <v>703270.38</v>
      </c>
      <c r="AN146" s="18">
        <f t="shared" si="17"/>
        <v>625294.78</v>
      </c>
      <c r="AO146" s="31">
        <f t="shared" si="18"/>
        <v>77975.599999999977</v>
      </c>
    </row>
    <row r="147" spans="1:41" x14ac:dyDescent="0.2">
      <c r="A147" t="s">
        <v>579</v>
      </c>
      <c r="B147" t="s">
        <v>580</v>
      </c>
      <c r="C147" s="93">
        <v>3536</v>
      </c>
      <c r="D147" s="73" t="s">
        <v>1412</v>
      </c>
      <c r="E147" s="282" t="s">
        <v>1633</v>
      </c>
      <c r="F147" s="275">
        <v>75186.78</v>
      </c>
      <c r="G147" s="275">
        <v>0</v>
      </c>
      <c r="H147" s="275">
        <v>73540.84</v>
      </c>
      <c r="I147" s="275"/>
      <c r="J147" s="282">
        <v>234661.06</v>
      </c>
      <c r="K147" s="282">
        <v>232336.56</v>
      </c>
      <c r="L147" s="282"/>
      <c r="O147" s="276">
        <v>13975</v>
      </c>
      <c r="Q147" s="276">
        <v>0.2</v>
      </c>
      <c r="R147" s="282"/>
      <c r="S147" s="282"/>
      <c r="T147" s="282">
        <v>-2042027.35</v>
      </c>
      <c r="U147" s="282">
        <v>2606531.4300000002</v>
      </c>
      <c r="V147" s="51"/>
      <c r="W147" s="51">
        <v>368633.17</v>
      </c>
      <c r="X147" s="51"/>
      <c r="Y147" s="51"/>
      <c r="Z147" s="51">
        <v>724850</v>
      </c>
      <c r="AA147" s="51">
        <v>29784.7</v>
      </c>
      <c r="AB147" s="277">
        <v>774134.7</v>
      </c>
      <c r="AC147" s="277">
        <v>6400</v>
      </c>
      <c r="AD147" s="277"/>
      <c r="AE147" s="277">
        <v>282173.96000000002</v>
      </c>
      <c r="AF147" s="277">
        <v>21549.25</v>
      </c>
      <c r="AG147" s="277"/>
      <c r="AH147" s="277"/>
      <c r="AI147" s="277"/>
      <c r="AJ147" s="99">
        <f t="shared" si="13"/>
        <v>148727.62</v>
      </c>
      <c r="AK147" s="36">
        <f t="shared" si="14"/>
        <v>13975.2</v>
      </c>
      <c r="AL147" s="25">
        <f t="shared" si="15"/>
        <v>134752.41999999998</v>
      </c>
      <c r="AM147" s="16">
        <f t="shared" si="16"/>
        <v>1123267.8699999999</v>
      </c>
      <c r="AN147" s="18">
        <f t="shared" si="17"/>
        <v>1084257.9099999999</v>
      </c>
      <c r="AO147" s="31">
        <f t="shared" si="18"/>
        <v>39009.959999999963</v>
      </c>
    </row>
    <row r="148" spans="1:41" x14ac:dyDescent="0.2">
      <c r="A148" t="s">
        <v>579</v>
      </c>
      <c r="B148" t="s">
        <v>580</v>
      </c>
      <c r="C148" s="93">
        <v>4975</v>
      </c>
      <c r="D148" s="73" t="s">
        <v>1413</v>
      </c>
      <c r="E148" s="282" t="s">
        <v>1634</v>
      </c>
      <c r="F148" s="275">
        <v>364178.93</v>
      </c>
      <c r="G148" s="275">
        <v>0</v>
      </c>
      <c r="H148" s="275">
        <v>221546.5</v>
      </c>
      <c r="I148" s="275"/>
      <c r="J148" s="282">
        <v>92612.34</v>
      </c>
      <c r="K148" s="282">
        <v>-20193.3</v>
      </c>
      <c r="L148" s="282"/>
      <c r="O148" s="276">
        <v>6975</v>
      </c>
      <c r="Q148" s="276">
        <v>508.6</v>
      </c>
      <c r="R148" s="282"/>
      <c r="S148" s="282"/>
      <c r="T148" s="282">
        <v>-693605.49</v>
      </c>
      <c r="U148" s="282">
        <v>1289115.33</v>
      </c>
      <c r="V148" s="51"/>
      <c r="W148" s="51">
        <v>373556.38</v>
      </c>
      <c r="X148" s="51"/>
      <c r="Y148" s="51"/>
      <c r="Z148" s="51">
        <v>612590</v>
      </c>
      <c r="AA148" s="51"/>
      <c r="AB148" s="277">
        <v>659877</v>
      </c>
      <c r="AC148" s="277"/>
      <c r="AD148" s="277"/>
      <c r="AE148" s="277">
        <v>231364.93</v>
      </c>
      <c r="AF148" s="277">
        <v>37528.42</v>
      </c>
      <c r="AG148" s="277"/>
      <c r="AH148" s="277"/>
      <c r="AI148" s="277"/>
      <c r="AJ148" s="99">
        <f t="shared" si="13"/>
        <v>585725.42999999993</v>
      </c>
      <c r="AK148" s="36">
        <f t="shared" si="14"/>
        <v>7483.6</v>
      </c>
      <c r="AL148" s="25">
        <f t="shared" si="15"/>
        <v>578241.82999999996</v>
      </c>
      <c r="AM148" s="16">
        <f t="shared" si="16"/>
        <v>986146.38</v>
      </c>
      <c r="AN148" s="18">
        <f t="shared" si="17"/>
        <v>928770.35</v>
      </c>
      <c r="AO148" s="31">
        <f t="shared" si="18"/>
        <v>57376.030000000028</v>
      </c>
    </row>
    <row r="149" spans="1:41" x14ac:dyDescent="0.2">
      <c r="A149" t="s">
        <v>579</v>
      </c>
      <c r="B149" t="s">
        <v>580</v>
      </c>
      <c r="C149" s="93">
        <v>2059</v>
      </c>
      <c r="D149" s="73" t="s">
        <v>1414</v>
      </c>
      <c r="E149" s="282" t="s">
        <v>1635</v>
      </c>
      <c r="F149" s="275">
        <v>126664.05</v>
      </c>
      <c r="G149" s="275">
        <v>0</v>
      </c>
      <c r="H149" s="275">
        <v>14924.33</v>
      </c>
      <c r="I149" s="275"/>
      <c r="J149" s="282">
        <v>1785012.13</v>
      </c>
      <c r="K149" s="282">
        <v>1041680.82</v>
      </c>
      <c r="L149" s="282"/>
      <c r="O149" s="276">
        <v>6525</v>
      </c>
      <c r="Q149" s="276"/>
      <c r="R149" s="282"/>
      <c r="S149" s="282"/>
      <c r="T149" s="282">
        <v>1088312.55</v>
      </c>
      <c r="U149" s="282">
        <v>2316929.4300000002</v>
      </c>
      <c r="V149" s="51"/>
      <c r="W149" s="51">
        <v>325179.11</v>
      </c>
      <c r="X149" s="51"/>
      <c r="Y149" s="51"/>
      <c r="Z149" s="51">
        <v>413510</v>
      </c>
      <c r="AA149" s="51">
        <v>71635.5</v>
      </c>
      <c r="AB149" s="277">
        <v>545813.5</v>
      </c>
      <c r="AC149" s="277">
        <v>7420</v>
      </c>
      <c r="AD149" s="277"/>
      <c r="AE149" s="277">
        <v>598973.87</v>
      </c>
      <c r="AF149" s="277">
        <v>99337.89</v>
      </c>
      <c r="AG149" s="277"/>
      <c r="AH149" s="277"/>
      <c r="AI149" s="277"/>
      <c r="AJ149" s="99">
        <f t="shared" si="13"/>
        <v>141588.38</v>
      </c>
      <c r="AK149" s="36">
        <f t="shared" si="14"/>
        <v>6525</v>
      </c>
      <c r="AL149" s="25">
        <f t="shared" si="15"/>
        <v>135063.38</v>
      </c>
      <c r="AM149" s="16">
        <f t="shared" si="16"/>
        <v>810324.61</v>
      </c>
      <c r="AN149" s="18">
        <f t="shared" si="17"/>
        <v>1251545.26</v>
      </c>
      <c r="AO149" s="31">
        <f t="shared" si="18"/>
        <v>-441220.65</v>
      </c>
    </row>
    <row r="150" spans="1:41" x14ac:dyDescent="0.2">
      <c r="A150" t="s">
        <v>579</v>
      </c>
      <c r="B150" t="s">
        <v>580</v>
      </c>
      <c r="C150" s="93">
        <v>1986</v>
      </c>
      <c r="D150" s="73" t="s">
        <v>1415</v>
      </c>
      <c r="E150" s="282" t="s">
        <v>1636</v>
      </c>
      <c r="F150" s="275">
        <v>249995.35</v>
      </c>
      <c r="G150" s="275">
        <v>0</v>
      </c>
      <c r="H150" s="275">
        <v>114790.14</v>
      </c>
      <c r="I150" s="275"/>
      <c r="J150" s="282">
        <v>504381.95</v>
      </c>
      <c r="K150" s="282">
        <v>92338.23</v>
      </c>
      <c r="L150" s="282"/>
      <c r="O150" s="276">
        <v>11880</v>
      </c>
      <c r="Q150" s="276"/>
      <c r="R150" s="282"/>
      <c r="S150" s="282"/>
      <c r="T150" s="282">
        <v>-1748351.51</v>
      </c>
      <c r="U150" s="282">
        <v>2601070</v>
      </c>
      <c r="V150" s="51"/>
      <c r="W150" s="51">
        <v>253543.07</v>
      </c>
      <c r="X150" s="51">
        <v>89300</v>
      </c>
      <c r="Y150" s="51">
        <v>542.03</v>
      </c>
      <c r="Z150" s="51">
        <v>263670</v>
      </c>
      <c r="AA150" s="51">
        <v>11808.9</v>
      </c>
      <c r="AB150" s="277">
        <v>322178.90000000002</v>
      </c>
      <c r="AC150" s="277"/>
      <c r="AD150" s="277">
        <v>9888</v>
      </c>
      <c r="AE150" s="277">
        <v>145263.39000000001</v>
      </c>
      <c r="AF150" s="277">
        <v>43638.53</v>
      </c>
      <c r="AG150" s="277"/>
      <c r="AH150" s="277"/>
      <c r="AI150" s="277"/>
      <c r="AJ150" s="99">
        <f t="shared" si="13"/>
        <v>364785.49</v>
      </c>
      <c r="AK150" s="36">
        <f t="shared" si="14"/>
        <v>11880</v>
      </c>
      <c r="AL150" s="25">
        <f t="shared" si="15"/>
        <v>352905.49</v>
      </c>
      <c r="AM150" s="16">
        <f t="shared" si="16"/>
        <v>618864.00000000012</v>
      </c>
      <c r="AN150" s="18">
        <f t="shared" si="17"/>
        <v>520968.82000000007</v>
      </c>
      <c r="AO150" s="31">
        <f t="shared" si="18"/>
        <v>97895.180000000051</v>
      </c>
    </row>
    <row r="151" spans="1:41" x14ac:dyDescent="0.2">
      <c r="A151" t="s">
        <v>583</v>
      </c>
      <c r="B151" t="s">
        <v>585</v>
      </c>
      <c r="C151" s="93">
        <v>2574</v>
      </c>
      <c r="D151" s="73" t="s">
        <v>1416</v>
      </c>
      <c r="E151" s="282" t="s">
        <v>1590</v>
      </c>
      <c r="F151" s="275">
        <v>257298.29</v>
      </c>
      <c r="G151" s="275">
        <v>0</v>
      </c>
      <c r="H151" s="275">
        <v>84887.23</v>
      </c>
      <c r="I151" s="275"/>
      <c r="J151" s="282">
        <v>852307.27</v>
      </c>
      <c r="K151" s="282">
        <v>37320.870000000003</v>
      </c>
      <c r="L151" s="282"/>
      <c r="Q151" s="276">
        <v>7650</v>
      </c>
      <c r="R151" s="282"/>
      <c r="S151" s="282"/>
      <c r="T151" s="282">
        <v>-266843.52000000002</v>
      </c>
      <c r="U151" s="282">
        <v>1440146.04</v>
      </c>
      <c r="V151" s="51"/>
      <c r="W151" s="51">
        <v>365583.12</v>
      </c>
      <c r="X151" s="51"/>
      <c r="Y151" s="51"/>
      <c r="Z151" s="51">
        <v>528400</v>
      </c>
      <c r="AA151" s="51"/>
      <c r="AB151" s="277">
        <v>629521</v>
      </c>
      <c r="AC151" s="277"/>
      <c r="AD151" s="277"/>
      <c r="AE151" s="277">
        <v>132175.26999999999</v>
      </c>
      <c r="AF151" s="277">
        <v>78612.710000000006</v>
      </c>
      <c r="AG151" s="277"/>
      <c r="AH151" s="277"/>
      <c r="AI151" s="277"/>
      <c r="AJ151" s="99">
        <f t="shared" si="13"/>
        <v>342185.52</v>
      </c>
      <c r="AK151" s="36">
        <f t="shared" si="14"/>
        <v>7650</v>
      </c>
      <c r="AL151" s="25">
        <f t="shared" si="15"/>
        <v>334535.52</v>
      </c>
      <c r="AM151" s="16">
        <f t="shared" si="16"/>
        <v>893983.12</v>
      </c>
      <c r="AN151" s="18">
        <f t="shared" si="17"/>
        <v>840308.98</v>
      </c>
      <c r="AO151" s="31">
        <f t="shared" si="18"/>
        <v>53674.140000000014</v>
      </c>
    </row>
    <row r="152" spans="1:41" x14ac:dyDescent="0.2">
      <c r="A152" t="s">
        <v>583</v>
      </c>
      <c r="B152" t="s">
        <v>585</v>
      </c>
      <c r="C152" s="93">
        <v>918</v>
      </c>
      <c r="D152" s="73" t="s">
        <v>1417</v>
      </c>
      <c r="E152" s="282" t="s">
        <v>1591</v>
      </c>
      <c r="F152" s="275">
        <v>202850.52</v>
      </c>
      <c r="G152" s="275">
        <v>0</v>
      </c>
      <c r="H152" s="275">
        <v>82756.88</v>
      </c>
      <c r="I152" s="275"/>
      <c r="J152" s="282">
        <v>63317.38</v>
      </c>
      <c r="K152" s="282">
        <v>-184827.01</v>
      </c>
      <c r="L152" s="282"/>
      <c r="P152" s="276">
        <v>16850</v>
      </c>
      <c r="Q152" s="276"/>
      <c r="R152" s="282"/>
      <c r="S152" s="282"/>
      <c r="T152" s="282">
        <v>-904389.01</v>
      </c>
      <c r="U152" s="282">
        <v>1115345.6000000001</v>
      </c>
      <c r="V152" s="51"/>
      <c r="W152" s="51">
        <v>182554.38</v>
      </c>
      <c r="X152" s="51"/>
      <c r="Y152" s="51"/>
      <c r="Z152" s="51">
        <v>465200</v>
      </c>
      <c r="AA152" s="51"/>
      <c r="AB152" s="277">
        <v>504800</v>
      </c>
      <c r="AC152" s="277"/>
      <c r="AD152" s="277"/>
      <c r="AE152" s="277">
        <v>86458.91</v>
      </c>
      <c r="AF152" s="277">
        <v>96278.29</v>
      </c>
      <c r="AG152" s="277"/>
      <c r="AH152" s="277"/>
      <c r="AI152" s="277"/>
      <c r="AJ152" s="99">
        <f t="shared" si="13"/>
        <v>285607.40000000002</v>
      </c>
      <c r="AK152" s="36">
        <f t="shared" si="14"/>
        <v>16850</v>
      </c>
      <c r="AL152" s="25">
        <f t="shared" si="15"/>
        <v>268757.40000000002</v>
      </c>
      <c r="AM152" s="16">
        <f t="shared" si="16"/>
        <v>647754.38</v>
      </c>
      <c r="AN152" s="18">
        <f t="shared" si="17"/>
        <v>687537.20000000007</v>
      </c>
      <c r="AO152" s="31">
        <f t="shared" si="18"/>
        <v>-39782.820000000065</v>
      </c>
    </row>
    <row r="153" spans="1:41" x14ac:dyDescent="0.2">
      <c r="A153" t="s">
        <v>583</v>
      </c>
      <c r="B153" t="s">
        <v>585</v>
      </c>
      <c r="C153" s="93">
        <v>4046</v>
      </c>
      <c r="D153" s="73" t="s">
        <v>1418</v>
      </c>
      <c r="E153" s="282" t="s">
        <v>1594</v>
      </c>
      <c r="F153" s="275">
        <v>251276.26</v>
      </c>
      <c r="G153" s="275">
        <v>354</v>
      </c>
      <c r="H153" s="275">
        <v>81533.67</v>
      </c>
      <c r="I153" s="275"/>
      <c r="J153" s="282">
        <v>536748.18999999994</v>
      </c>
      <c r="K153" s="282">
        <v>62237.21</v>
      </c>
      <c r="L153" s="282"/>
      <c r="N153" s="276">
        <v>0</v>
      </c>
      <c r="O153" s="276">
        <v>7275</v>
      </c>
      <c r="P153" s="276">
        <v>111600</v>
      </c>
      <c r="Q153" s="276"/>
      <c r="R153" s="282"/>
      <c r="S153" s="282"/>
      <c r="T153" s="282">
        <v>-265669.53000000003</v>
      </c>
      <c r="U153" s="282">
        <v>1161019.07</v>
      </c>
      <c r="V153" s="51"/>
      <c r="W153" s="51">
        <v>239063.11</v>
      </c>
      <c r="X153" s="51">
        <v>19800</v>
      </c>
      <c r="Y153" s="51">
        <v>3.41</v>
      </c>
      <c r="Z153" s="51">
        <v>517460</v>
      </c>
      <c r="AA153" s="51">
        <v>115040</v>
      </c>
      <c r="AB153" s="277">
        <v>694810</v>
      </c>
      <c r="AC153" s="277"/>
      <c r="AD153" s="277"/>
      <c r="AE153" s="277">
        <v>220734.75</v>
      </c>
      <c r="AF153" s="277">
        <v>43665.72</v>
      </c>
      <c r="AG153" s="277"/>
      <c r="AH153" s="277"/>
      <c r="AI153" s="277"/>
      <c r="AJ153" s="99">
        <f t="shared" si="13"/>
        <v>333163.93</v>
      </c>
      <c r="AK153" s="36">
        <f t="shared" si="14"/>
        <v>118875</v>
      </c>
      <c r="AL153" s="25">
        <f t="shared" si="15"/>
        <v>214288.93</v>
      </c>
      <c r="AM153" s="16">
        <f t="shared" si="16"/>
        <v>891366.52</v>
      </c>
      <c r="AN153" s="18">
        <f t="shared" si="17"/>
        <v>959210.47</v>
      </c>
      <c r="AO153" s="31">
        <f t="shared" si="18"/>
        <v>-67843.949999999953</v>
      </c>
    </row>
    <row r="154" spans="1:41" x14ac:dyDescent="0.2">
      <c r="A154" t="s">
        <v>583</v>
      </c>
      <c r="B154" t="s">
        <v>585</v>
      </c>
      <c r="C154" s="93">
        <v>1868</v>
      </c>
      <c r="D154" s="73" t="s">
        <v>1419</v>
      </c>
      <c r="E154" s="282" t="s">
        <v>1643</v>
      </c>
      <c r="F154" s="275">
        <v>135227.47</v>
      </c>
      <c r="G154" s="275">
        <v>0</v>
      </c>
      <c r="H154" s="275">
        <v>25812.34</v>
      </c>
      <c r="I154" s="275"/>
      <c r="J154" s="282">
        <v>1080161.51</v>
      </c>
      <c r="K154" s="282">
        <v>335139.34999999998</v>
      </c>
      <c r="L154" s="282"/>
      <c r="P154" s="276">
        <v>51125</v>
      </c>
      <c r="Q154" s="276"/>
      <c r="R154" s="282"/>
      <c r="S154" s="282"/>
      <c r="T154" s="282">
        <v>-318729.84999999998</v>
      </c>
      <c r="U154" s="282">
        <v>1993235.29</v>
      </c>
      <c r="V154" s="51"/>
      <c r="W154" s="51">
        <v>250322.64</v>
      </c>
      <c r="X154" s="51"/>
      <c r="Y154" s="51"/>
      <c r="Z154" s="51">
        <v>452800</v>
      </c>
      <c r="AA154" s="51"/>
      <c r="AB154" s="277">
        <v>494700</v>
      </c>
      <c r="AC154" s="277"/>
      <c r="AD154" s="277"/>
      <c r="AE154" s="277">
        <v>160562.04999999999</v>
      </c>
      <c r="AF154" s="277">
        <v>184446.36</v>
      </c>
      <c r="AG154" s="277"/>
      <c r="AH154" s="277"/>
      <c r="AI154" s="277"/>
      <c r="AJ154" s="99">
        <f t="shared" si="13"/>
        <v>161039.81</v>
      </c>
      <c r="AK154" s="36">
        <f t="shared" si="14"/>
        <v>51125</v>
      </c>
      <c r="AL154" s="25">
        <f t="shared" si="15"/>
        <v>109914.81</v>
      </c>
      <c r="AM154" s="16">
        <f t="shared" si="16"/>
        <v>703122.64</v>
      </c>
      <c r="AN154" s="18">
        <f t="shared" si="17"/>
        <v>839708.41</v>
      </c>
      <c r="AO154" s="31">
        <f t="shared" si="18"/>
        <v>-136585.77000000002</v>
      </c>
    </row>
    <row r="157" spans="1:41" x14ac:dyDescent="0.2">
      <c r="D157" s="55"/>
    </row>
    <row r="158" spans="1:41" x14ac:dyDescent="0.2">
      <c r="D158" s="55"/>
    </row>
    <row r="159" spans="1:41" x14ac:dyDescent="0.2">
      <c r="D159" s="55"/>
      <c r="E159" s="282"/>
      <c r="F159" s="275"/>
      <c r="G159" s="275"/>
      <c r="H159" s="275"/>
      <c r="I159" s="275"/>
      <c r="J159" s="282"/>
      <c r="K159" s="282"/>
      <c r="L159" s="282"/>
      <c r="Q159" s="276"/>
      <c r="R159" s="282"/>
      <c r="S159" s="282"/>
      <c r="T159" s="282"/>
      <c r="U159" s="282"/>
      <c r="V159" s="51"/>
      <c r="W159" s="51"/>
      <c r="X159" s="51"/>
      <c r="Y159" s="51"/>
      <c r="Z159" s="51"/>
      <c r="AA159" s="51"/>
      <c r="AB159" s="277"/>
      <c r="AC159" s="277"/>
      <c r="AD159" s="277"/>
      <c r="AE159" s="277"/>
      <c r="AF159" s="277"/>
      <c r="AG159" s="277"/>
      <c r="AH159" s="277"/>
      <c r="AI159" s="277"/>
    </row>
    <row r="160" spans="1:41" x14ac:dyDescent="0.2">
      <c r="D160" s="55"/>
    </row>
    <row r="161" spans="4:35" x14ac:dyDescent="0.2">
      <c r="D161" s="55"/>
    </row>
    <row r="162" spans="4:35" x14ac:dyDescent="0.2">
      <c r="D162" s="55"/>
      <c r="E162" s="259"/>
      <c r="F162" s="265"/>
      <c r="G162" s="265"/>
      <c r="H162" s="265"/>
      <c r="I162" s="265"/>
      <c r="J162" s="259"/>
      <c r="K162" s="259"/>
      <c r="L162" s="259"/>
      <c r="Q162" s="280"/>
      <c r="R162" s="259"/>
      <c r="S162" s="259"/>
      <c r="T162" s="259"/>
      <c r="U162" s="259"/>
      <c r="V162" s="266"/>
      <c r="W162" s="266"/>
      <c r="X162" s="266"/>
      <c r="Y162" s="266"/>
      <c r="Z162" s="266"/>
      <c r="AA162" s="266"/>
      <c r="AB162" s="267"/>
      <c r="AC162" s="267"/>
      <c r="AD162" s="267"/>
      <c r="AE162" s="267"/>
      <c r="AF162" s="267"/>
      <c r="AG162" s="267"/>
      <c r="AH162" s="267"/>
      <c r="AI162" s="267"/>
    </row>
    <row r="163" spans="4:35" x14ac:dyDescent="0.2">
      <c r="D163" s="55"/>
    </row>
    <row r="164" spans="4:35" x14ac:dyDescent="0.2">
      <c r="D164" s="55"/>
    </row>
    <row r="165" spans="4:35" x14ac:dyDescent="0.2">
      <c r="D165" s="55"/>
    </row>
  </sheetData>
  <autoFilter ref="A1:AO15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7"/>
  <sheetViews>
    <sheetView topLeftCell="A46" zoomScaleNormal="100" workbookViewId="0">
      <selection sqref="A1:H33"/>
    </sheetView>
  </sheetViews>
  <sheetFormatPr defaultRowHeight="13.5" x14ac:dyDescent="0.25"/>
  <cols>
    <col min="1" max="1" width="6.375" style="106" customWidth="1"/>
    <col min="2" max="2" width="14.125" style="106" customWidth="1"/>
    <col min="3" max="3" width="10.375" style="106" customWidth="1"/>
    <col min="4" max="4" width="9.625" style="106" customWidth="1"/>
    <col min="5" max="5" width="11.75" style="106" customWidth="1"/>
    <col min="6" max="6" width="13.625" style="106" customWidth="1"/>
    <col min="7" max="7" width="9.875" style="106" customWidth="1"/>
    <col min="8" max="8" width="45.5" style="106" customWidth="1"/>
    <col min="9" max="241" width="9" style="106"/>
    <col min="242" max="242" width="7.125" style="106" customWidth="1"/>
    <col min="243" max="243" width="12.75" style="106" customWidth="1"/>
    <col min="244" max="244" width="12.875" style="106" customWidth="1"/>
    <col min="245" max="248" width="10.375" style="106" customWidth="1"/>
    <col min="249" max="249" width="65.25" style="106" customWidth="1"/>
    <col min="250" max="497" width="9" style="106"/>
    <col min="498" max="498" width="7.125" style="106" customWidth="1"/>
    <col min="499" max="499" width="12.75" style="106" customWidth="1"/>
    <col min="500" max="500" width="12.875" style="106" customWidth="1"/>
    <col min="501" max="504" width="10.375" style="106" customWidth="1"/>
    <col min="505" max="505" width="65.25" style="106" customWidth="1"/>
    <col min="506" max="753" width="9" style="106"/>
    <col min="754" max="754" width="7.125" style="106" customWidth="1"/>
    <col min="755" max="755" width="12.75" style="106" customWidth="1"/>
    <col min="756" max="756" width="12.875" style="106" customWidth="1"/>
    <col min="757" max="760" width="10.375" style="106" customWidth="1"/>
    <col min="761" max="761" width="65.25" style="106" customWidth="1"/>
    <col min="762" max="1009" width="9" style="106"/>
    <col min="1010" max="1010" width="7.125" style="106" customWidth="1"/>
    <col min="1011" max="1011" width="12.75" style="106" customWidth="1"/>
    <col min="1012" max="1012" width="12.875" style="106" customWidth="1"/>
    <col min="1013" max="1016" width="10.375" style="106" customWidth="1"/>
    <col min="1017" max="1017" width="65.25" style="106" customWidth="1"/>
    <col min="1018" max="1265" width="9" style="106"/>
    <col min="1266" max="1266" width="7.125" style="106" customWidth="1"/>
    <col min="1267" max="1267" width="12.75" style="106" customWidth="1"/>
    <col min="1268" max="1268" width="12.875" style="106" customWidth="1"/>
    <col min="1269" max="1272" width="10.375" style="106" customWidth="1"/>
    <col min="1273" max="1273" width="65.25" style="106" customWidth="1"/>
    <col min="1274" max="1521" width="9" style="106"/>
    <col min="1522" max="1522" width="7.125" style="106" customWidth="1"/>
    <col min="1523" max="1523" width="12.75" style="106" customWidth="1"/>
    <col min="1524" max="1524" width="12.875" style="106" customWidth="1"/>
    <col min="1525" max="1528" width="10.375" style="106" customWidth="1"/>
    <col min="1529" max="1529" width="65.25" style="106" customWidth="1"/>
    <col min="1530" max="1777" width="9" style="106"/>
    <col min="1778" max="1778" width="7.125" style="106" customWidth="1"/>
    <col min="1779" max="1779" width="12.75" style="106" customWidth="1"/>
    <col min="1780" max="1780" width="12.875" style="106" customWidth="1"/>
    <col min="1781" max="1784" width="10.375" style="106" customWidth="1"/>
    <col min="1785" max="1785" width="65.25" style="106" customWidth="1"/>
    <col min="1786" max="2033" width="9" style="106"/>
    <col min="2034" max="2034" width="7.125" style="106" customWidth="1"/>
    <col min="2035" max="2035" width="12.75" style="106" customWidth="1"/>
    <col min="2036" max="2036" width="12.875" style="106" customWidth="1"/>
    <col min="2037" max="2040" width="10.375" style="106" customWidth="1"/>
    <col min="2041" max="2041" width="65.25" style="106" customWidth="1"/>
    <col min="2042" max="2289" width="9" style="106"/>
    <col min="2290" max="2290" width="7.125" style="106" customWidth="1"/>
    <col min="2291" max="2291" width="12.75" style="106" customWidth="1"/>
    <col min="2292" max="2292" width="12.875" style="106" customWidth="1"/>
    <col min="2293" max="2296" width="10.375" style="106" customWidth="1"/>
    <col min="2297" max="2297" width="65.25" style="106" customWidth="1"/>
    <col min="2298" max="2545" width="9" style="106"/>
    <col min="2546" max="2546" width="7.125" style="106" customWidth="1"/>
    <col min="2547" max="2547" width="12.75" style="106" customWidth="1"/>
    <col min="2548" max="2548" width="12.875" style="106" customWidth="1"/>
    <col min="2549" max="2552" width="10.375" style="106" customWidth="1"/>
    <col min="2553" max="2553" width="65.25" style="106" customWidth="1"/>
    <col min="2554" max="2801" width="9" style="106"/>
    <col min="2802" max="2802" width="7.125" style="106" customWidth="1"/>
    <col min="2803" max="2803" width="12.75" style="106" customWidth="1"/>
    <col min="2804" max="2804" width="12.875" style="106" customWidth="1"/>
    <col min="2805" max="2808" width="10.375" style="106" customWidth="1"/>
    <col min="2809" max="2809" width="65.25" style="106" customWidth="1"/>
    <col min="2810" max="3057" width="9" style="106"/>
    <col min="3058" max="3058" width="7.125" style="106" customWidth="1"/>
    <col min="3059" max="3059" width="12.75" style="106" customWidth="1"/>
    <col min="3060" max="3060" width="12.875" style="106" customWidth="1"/>
    <col min="3061" max="3064" width="10.375" style="106" customWidth="1"/>
    <col min="3065" max="3065" width="65.25" style="106" customWidth="1"/>
    <col min="3066" max="3313" width="9" style="106"/>
    <col min="3314" max="3314" width="7.125" style="106" customWidth="1"/>
    <col min="3315" max="3315" width="12.75" style="106" customWidth="1"/>
    <col min="3316" max="3316" width="12.875" style="106" customWidth="1"/>
    <col min="3317" max="3320" width="10.375" style="106" customWidth="1"/>
    <col min="3321" max="3321" width="65.25" style="106" customWidth="1"/>
    <col min="3322" max="3569" width="9" style="106"/>
    <col min="3570" max="3570" width="7.125" style="106" customWidth="1"/>
    <col min="3571" max="3571" width="12.75" style="106" customWidth="1"/>
    <col min="3572" max="3572" width="12.875" style="106" customWidth="1"/>
    <col min="3573" max="3576" width="10.375" style="106" customWidth="1"/>
    <col min="3577" max="3577" width="65.25" style="106" customWidth="1"/>
    <col min="3578" max="3825" width="9" style="106"/>
    <col min="3826" max="3826" width="7.125" style="106" customWidth="1"/>
    <col min="3827" max="3827" width="12.75" style="106" customWidth="1"/>
    <col min="3828" max="3828" width="12.875" style="106" customWidth="1"/>
    <col min="3829" max="3832" width="10.375" style="106" customWidth="1"/>
    <col min="3833" max="3833" width="65.25" style="106" customWidth="1"/>
    <col min="3834" max="4081" width="9" style="106"/>
    <col min="4082" max="4082" width="7.125" style="106" customWidth="1"/>
    <col min="4083" max="4083" width="12.75" style="106" customWidth="1"/>
    <col min="4084" max="4084" width="12.875" style="106" customWidth="1"/>
    <col min="4085" max="4088" width="10.375" style="106" customWidth="1"/>
    <col min="4089" max="4089" width="65.25" style="106" customWidth="1"/>
    <col min="4090" max="4337" width="9" style="106"/>
    <col min="4338" max="4338" width="7.125" style="106" customWidth="1"/>
    <col min="4339" max="4339" width="12.75" style="106" customWidth="1"/>
    <col min="4340" max="4340" width="12.875" style="106" customWidth="1"/>
    <col min="4341" max="4344" width="10.375" style="106" customWidth="1"/>
    <col min="4345" max="4345" width="65.25" style="106" customWidth="1"/>
    <col min="4346" max="4593" width="9" style="106"/>
    <col min="4594" max="4594" width="7.125" style="106" customWidth="1"/>
    <col min="4595" max="4595" width="12.75" style="106" customWidth="1"/>
    <col min="4596" max="4596" width="12.875" style="106" customWidth="1"/>
    <col min="4597" max="4600" width="10.375" style="106" customWidth="1"/>
    <col min="4601" max="4601" width="65.25" style="106" customWidth="1"/>
    <col min="4602" max="4849" width="9" style="106"/>
    <col min="4850" max="4850" width="7.125" style="106" customWidth="1"/>
    <col min="4851" max="4851" width="12.75" style="106" customWidth="1"/>
    <col min="4852" max="4852" width="12.875" style="106" customWidth="1"/>
    <col min="4853" max="4856" width="10.375" style="106" customWidth="1"/>
    <col min="4857" max="4857" width="65.25" style="106" customWidth="1"/>
    <col min="4858" max="5105" width="9" style="106"/>
    <col min="5106" max="5106" width="7.125" style="106" customWidth="1"/>
    <col min="5107" max="5107" width="12.75" style="106" customWidth="1"/>
    <col min="5108" max="5108" width="12.875" style="106" customWidth="1"/>
    <col min="5109" max="5112" width="10.375" style="106" customWidth="1"/>
    <col min="5113" max="5113" width="65.25" style="106" customWidth="1"/>
    <col min="5114" max="5361" width="9" style="106"/>
    <col min="5362" max="5362" width="7.125" style="106" customWidth="1"/>
    <col min="5363" max="5363" width="12.75" style="106" customWidth="1"/>
    <col min="5364" max="5364" width="12.875" style="106" customWidth="1"/>
    <col min="5365" max="5368" width="10.375" style="106" customWidth="1"/>
    <col min="5369" max="5369" width="65.25" style="106" customWidth="1"/>
    <col min="5370" max="5617" width="9" style="106"/>
    <col min="5618" max="5618" width="7.125" style="106" customWidth="1"/>
    <col min="5619" max="5619" width="12.75" style="106" customWidth="1"/>
    <col min="5620" max="5620" width="12.875" style="106" customWidth="1"/>
    <col min="5621" max="5624" width="10.375" style="106" customWidth="1"/>
    <col min="5625" max="5625" width="65.25" style="106" customWidth="1"/>
    <col min="5626" max="5873" width="9" style="106"/>
    <col min="5874" max="5874" width="7.125" style="106" customWidth="1"/>
    <col min="5875" max="5875" width="12.75" style="106" customWidth="1"/>
    <col min="5876" max="5876" width="12.875" style="106" customWidth="1"/>
    <col min="5877" max="5880" width="10.375" style="106" customWidth="1"/>
    <col min="5881" max="5881" width="65.25" style="106" customWidth="1"/>
    <col min="5882" max="6129" width="9" style="106"/>
    <col min="6130" max="6130" width="7.125" style="106" customWidth="1"/>
    <col min="6131" max="6131" width="12.75" style="106" customWidth="1"/>
    <col min="6132" max="6132" width="12.875" style="106" customWidth="1"/>
    <col min="6133" max="6136" width="10.375" style="106" customWidth="1"/>
    <col min="6137" max="6137" width="65.25" style="106" customWidth="1"/>
    <col min="6138" max="6385" width="9" style="106"/>
    <col min="6386" max="6386" width="7.125" style="106" customWidth="1"/>
    <col min="6387" max="6387" width="12.75" style="106" customWidth="1"/>
    <col min="6388" max="6388" width="12.875" style="106" customWidth="1"/>
    <col min="6389" max="6392" width="10.375" style="106" customWidth="1"/>
    <col min="6393" max="6393" width="65.25" style="106" customWidth="1"/>
    <col min="6394" max="6641" width="9" style="106"/>
    <col min="6642" max="6642" width="7.125" style="106" customWidth="1"/>
    <col min="6643" max="6643" width="12.75" style="106" customWidth="1"/>
    <col min="6644" max="6644" width="12.875" style="106" customWidth="1"/>
    <col min="6645" max="6648" width="10.375" style="106" customWidth="1"/>
    <col min="6649" max="6649" width="65.25" style="106" customWidth="1"/>
    <col min="6650" max="6897" width="9" style="106"/>
    <col min="6898" max="6898" width="7.125" style="106" customWidth="1"/>
    <col min="6899" max="6899" width="12.75" style="106" customWidth="1"/>
    <col min="6900" max="6900" width="12.875" style="106" customWidth="1"/>
    <col min="6901" max="6904" width="10.375" style="106" customWidth="1"/>
    <col min="6905" max="6905" width="65.25" style="106" customWidth="1"/>
    <col min="6906" max="7153" width="9" style="106"/>
    <col min="7154" max="7154" width="7.125" style="106" customWidth="1"/>
    <col min="7155" max="7155" width="12.75" style="106" customWidth="1"/>
    <col min="7156" max="7156" width="12.875" style="106" customWidth="1"/>
    <col min="7157" max="7160" width="10.375" style="106" customWidth="1"/>
    <col min="7161" max="7161" width="65.25" style="106" customWidth="1"/>
    <col min="7162" max="7409" width="9" style="106"/>
    <col min="7410" max="7410" width="7.125" style="106" customWidth="1"/>
    <col min="7411" max="7411" width="12.75" style="106" customWidth="1"/>
    <col min="7412" max="7412" width="12.875" style="106" customWidth="1"/>
    <col min="7413" max="7416" width="10.375" style="106" customWidth="1"/>
    <col min="7417" max="7417" width="65.25" style="106" customWidth="1"/>
    <col min="7418" max="7665" width="9" style="106"/>
    <col min="7666" max="7666" width="7.125" style="106" customWidth="1"/>
    <col min="7667" max="7667" width="12.75" style="106" customWidth="1"/>
    <col min="7668" max="7668" width="12.875" style="106" customWidth="1"/>
    <col min="7669" max="7672" width="10.375" style="106" customWidth="1"/>
    <col min="7673" max="7673" width="65.25" style="106" customWidth="1"/>
    <col min="7674" max="7921" width="9" style="106"/>
    <col min="7922" max="7922" width="7.125" style="106" customWidth="1"/>
    <col min="7923" max="7923" width="12.75" style="106" customWidth="1"/>
    <col min="7924" max="7924" width="12.875" style="106" customWidth="1"/>
    <col min="7925" max="7928" width="10.375" style="106" customWidth="1"/>
    <col min="7929" max="7929" width="65.25" style="106" customWidth="1"/>
    <col min="7930" max="8177" width="9" style="106"/>
    <col min="8178" max="8178" width="7.125" style="106" customWidth="1"/>
    <col min="8179" max="8179" width="12.75" style="106" customWidth="1"/>
    <col min="8180" max="8180" width="12.875" style="106" customWidth="1"/>
    <col min="8181" max="8184" width="10.375" style="106" customWidth="1"/>
    <col min="8185" max="8185" width="65.25" style="106" customWidth="1"/>
    <col min="8186" max="8433" width="9" style="106"/>
    <col min="8434" max="8434" width="7.125" style="106" customWidth="1"/>
    <col min="8435" max="8435" width="12.75" style="106" customWidth="1"/>
    <col min="8436" max="8436" width="12.875" style="106" customWidth="1"/>
    <col min="8437" max="8440" width="10.375" style="106" customWidth="1"/>
    <col min="8441" max="8441" width="65.25" style="106" customWidth="1"/>
    <col min="8442" max="8689" width="9" style="106"/>
    <col min="8690" max="8690" width="7.125" style="106" customWidth="1"/>
    <col min="8691" max="8691" width="12.75" style="106" customWidth="1"/>
    <col min="8692" max="8692" width="12.875" style="106" customWidth="1"/>
    <col min="8693" max="8696" width="10.375" style="106" customWidth="1"/>
    <col min="8697" max="8697" width="65.25" style="106" customWidth="1"/>
    <col min="8698" max="8945" width="9" style="106"/>
    <col min="8946" max="8946" width="7.125" style="106" customWidth="1"/>
    <col min="8947" max="8947" width="12.75" style="106" customWidth="1"/>
    <col min="8948" max="8948" width="12.875" style="106" customWidth="1"/>
    <col min="8949" max="8952" width="10.375" style="106" customWidth="1"/>
    <col min="8953" max="8953" width="65.25" style="106" customWidth="1"/>
    <col min="8954" max="9201" width="9" style="106"/>
    <col min="9202" max="9202" width="7.125" style="106" customWidth="1"/>
    <col min="9203" max="9203" width="12.75" style="106" customWidth="1"/>
    <col min="9204" max="9204" width="12.875" style="106" customWidth="1"/>
    <col min="9205" max="9208" width="10.375" style="106" customWidth="1"/>
    <col min="9209" max="9209" width="65.25" style="106" customWidth="1"/>
    <col min="9210" max="9457" width="9" style="106"/>
    <col min="9458" max="9458" width="7.125" style="106" customWidth="1"/>
    <col min="9459" max="9459" width="12.75" style="106" customWidth="1"/>
    <col min="9460" max="9460" width="12.875" style="106" customWidth="1"/>
    <col min="9461" max="9464" width="10.375" style="106" customWidth="1"/>
    <col min="9465" max="9465" width="65.25" style="106" customWidth="1"/>
    <col min="9466" max="9713" width="9" style="106"/>
    <col min="9714" max="9714" width="7.125" style="106" customWidth="1"/>
    <col min="9715" max="9715" width="12.75" style="106" customWidth="1"/>
    <col min="9716" max="9716" width="12.875" style="106" customWidth="1"/>
    <col min="9717" max="9720" width="10.375" style="106" customWidth="1"/>
    <col min="9721" max="9721" width="65.25" style="106" customWidth="1"/>
    <col min="9722" max="9969" width="9" style="106"/>
    <col min="9970" max="9970" width="7.125" style="106" customWidth="1"/>
    <col min="9971" max="9971" width="12.75" style="106" customWidth="1"/>
    <col min="9972" max="9972" width="12.875" style="106" customWidth="1"/>
    <col min="9973" max="9976" width="10.375" style="106" customWidth="1"/>
    <col min="9977" max="9977" width="65.25" style="106" customWidth="1"/>
    <col min="9978" max="10225" width="9" style="106"/>
    <col min="10226" max="10226" width="7.125" style="106" customWidth="1"/>
    <col min="10227" max="10227" width="12.75" style="106" customWidth="1"/>
    <col min="10228" max="10228" width="12.875" style="106" customWidth="1"/>
    <col min="10229" max="10232" width="10.375" style="106" customWidth="1"/>
    <col min="10233" max="10233" width="65.25" style="106" customWidth="1"/>
    <col min="10234" max="10481" width="9" style="106"/>
    <col min="10482" max="10482" width="7.125" style="106" customWidth="1"/>
    <col min="10483" max="10483" width="12.75" style="106" customWidth="1"/>
    <col min="10484" max="10484" width="12.875" style="106" customWidth="1"/>
    <col min="10485" max="10488" width="10.375" style="106" customWidth="1"/>
    <col min="10489" max="10489" width="65.25" style="106" customWidth="1"/>
    <col min="10490" max="10737" width="9" style="106"/>
    <col min="10738" max="10738" width="7.125" style="106" customWidth="1"/>
    <col min="10739" max="10739" width="12.75" style="106" customWidth="1"/>
    <col min="10740" max="10740" width="12.875" style="106" customWidth="1"/>
    <col min="10741" max="10744" width="10.375" style="106" customWidth="1"/>
    <col min="10745" max="10745" width="65.25" style="106" customWidth="1"/>
    <col min="10746" max="10993" width="9" style="106"/>
    <col min="10994" max="10994" width="7.125" style="106" customWidth="1"/>
    <col min="10995" max="10995" width="12.75" style="106" customWidth="1"/>
    <col min="10996" max="10996" width="12.875" style="106" customWidth="1"/>
    <col min="10997" max="11000" width="10.375" style="106" customWidth="1"/>
    <col min="11001" max="11001" width="65.25" style="106" customWidth="1"/>
    <col min="11002" max="11249" width="9" style="106"/>
    <col min="11250" max="11250" width="7.125" style="106" customWidth="1"/>
    <col min="11251" max="11251" width="12.75" style="106" customWidth="1"/>
    <col min="11252" max="11252" width="12.875" style="106" customWidth="1"/>
    <col min="11253" max="11256" width="10.375" style="106" customWidth="1"/>
    <col min="11257" max="11257" width="65.25" style="106" customWidth="1"/>
    <col min="11258" max="11505" width="9" style="106"/>
    <col min="11506" max="11506" width="7.125" style="106" customWidth="1"/>
    <col min="11507" max="11507" width="12.75" style="106" customWidth="1"/>
    <col min="11508" max="11508" width="12.875" style="106" customWidth="1"/>
    <col min="11509" max="11512" width="10.375" style="106" customWidth="1"/>
    <col min="11513" max="11513" width="65.25" style="106" customWidth="1"/>
    <col min="11514" max="11761" width="9" style="106"/>
    <col min="11762" max="11762" width="7.125" style="106" customWidth="1"/>
    <col min="11763" max="11763" width="12.75" style="106" customWidth="1"/>
    <col min="11764" max="11764" width="12.875" style="106" customWidth="1"/>
    <col min="11765" max="11768" width="10.375" style="106" customWidth="1"/>
    <col min="11769" max="11769" width="65.25" style="106" customWidth="1"/>
    <col min="11770" max="12017" width="9" style="106"/>
    <col min="12018" max="12018" width="7.125" style="106" customWidth="1"/>
    <col min="12019" max="12019" width="12.75" style="106" customWidth="1"/>
    <col min="12020" max="12020" width="12.875" style="106" customWidth="1"/>
    <col min="12021" max="12024" width="10.375" style="106" customWidth="1"/>
    <col min="12025" max="12025" width="65.25" style="106" customWidth="1"/>
    <col min="12026" max="12273" width="9" style="106"/>
    <col min="12274" max="12274" width="7.125" style="106" customWidth="1"/>
    <col min="12275" max="12275" width="12.75" style="106" customWidth="1"/>
    <col min="12276" max="12276" width="12.875" style="106" customWidth="1"/>
    <col min="12277" max="12280" width="10.375" style="106" customWidth="1"/>
    <col min="12281" max="12281" width="65.25" style="106" customWidth="1"/>
    <col min="12282" max="12529" width="9" style="106"/>
    <col min="12530" max="12530" width="7.125" style="106" customWidth="1"/>
    <col min="12531" max="12531" width="12.75" style="106" customWidth="1"/>
    <col min="12532" max="12532" width="12.875" style="106" customWidth="1"/>
    <col min="12533" max="12536" width="10.375" style="106" customWidth="1"/>
    <col min="12537" max="12537" width="65.25" style="106" customWidth="1"/>
    <col min="12538" max="12785" width="9" style="106"/>
    <col min="12786" max="12786" width="7.125" style="106" customWidth="1"/>
    <col min="12787" max="12787" width="12.75" style="106" customWidth="1"/>
    <col min="12788" max="12788" width="12.875" style="106" customWidth="1"/>
    <col min="12789" max="12792" width="10.375" style="106" customWidth="1"/>
    <col min="12793" max="12793" width="65.25" style="106" customWidth="1"/>
    <col min="12794" max="13041" width="9" style="106"/>
    <col min="13042" max="13042" width="7.125" style="106" customWidth="1"/>
    <col min="13043" max="13043" width="12.75" style="106" customWidth="1"/>
    <col min="13044" max="13044" width="12.875" style="106" customWidth="1"/>
    <col min="13045" max="13048" width="10.375" style="106" customWidth="1"/>
    <col min="13049" max="13049" width="65.25" style="106" customWidth="1"/>
    <col min="13050" max="13297" width="9" style="106"/>
    <col min="13298" max="13298" width="7.125" style="106" customWidth="1"/>
    <col min="13299" max="13299" width="12.75" style="106" customWidth="1"/>
    <col min="13300" max="13300" width="12.875" style="106" customWidth="1"/>
    <col min="13301" max="13304" width="10.375" style="106" customWidth="1"/>
    <col min="13305" max="13305" width="65.25" style="106" customWidth="1"/>
    <col min="13306" max="13553" width="9" style="106"/>
    <col min="13554" max="13554" width="7.125" style="106" customWidth="1"/>
    <col min="13555" max="13555" width="12.75" style="106" customWidth="1"/>
    <col min="13556" max="13556" width="12.875" style="106" customWidth="1"/>
    <col min="13557" max="13560" width="10.375" style="106" customWidth="1"/>
    <col min="13561" max="13561" width="65.25" style="106" customWidth="1"/>
    <col min="13562" max="13809" width="9" style="106"/>
    <col min="13810" max="13810" width="7.125" style="106" customWidth="1"/>
    <col min="13811" max="13811" width="12.75" style="106" customWidth="1"/>
    <col min="13812" max="13812" width="12.875" style="106" customWidth="1"/>
    <col min="13813" max="13816" width="10.375" style="106" customWidth="1"/>
    <col min="13817" max="13817" width="65.25" style="106" customWidth="1"/>
    <col min="13818" max="14065" width="9" style="106"/>
    <col min="14066" max="14066" width="7.125" style="106" customWidth="1"/>
    <col min="14067" max="14067" width="12.75" style="106" customWidth="1"/>
    <col min="14068" max="14068" width="12.875" style="106" customWidth="1"/>
    <col min="14069" max="14072" width="10.375" style="106" customWidth="1"/>
    <col min="14073" max="14073" width="65.25" style="106" customWidth="1"/>
    <col min="14074" max="14321" width="9" style="106"/>
    <col min="14322" max="14322" width="7.125" style="106" customWidth="1"/>
    <col min="14323" max="14323" width="12.75" style="106" customWidth="1"/>
    <col min="14324" max="14324" width="12.875" style="106" customWidth="1"/>
    <col min="14325" max="14328" width="10.375" style="106" customWidth="1"/>
    <col min="14329" max="14329" width="65.25" style="106" customWidth="1"/>
    <col min="14330" max="14577" width="9" style="106"/>
    <col min="14578" max="14578" width="7.125" style="106" customWidth="1"/>
    <col min="14579" max="14579" width="12.75" style="106" customWidth="1"/>
    <col min="14580" max="14580" width="12.875" style="106" customWidth="1"/>
    <col min="14581" max="14584" width="10.375" style="106" customWidth="1"/>
    <col min="14585" max="14585" width="65.25" style="106" customWidth="1"/>
    <col min="14586" max="14833" width="9" style="106"/>
    <col min="14834" max="14834" width="7.125" style="106" customWidth="1"/>
    <col min="14835" max="14835" width="12.75" style="106" customWidth="1"/>
    <col min="14836" max="14836" width="12.875" style="106" customWidth="1"/>
    <col min="14837" max="14840" width="10.375" style="106" customWidth="1"/>
    <col min="14841" max="14841" width="65.25" style="106" customWidth="1"/>
    <col min="14842" max="15089" width="9" style="106"/>
    <col min="15090" max="15090" width="7.125" style="106" customWidth="1"/>
    <col min="15091" max="15091" width="12.75" style="106" customWidth="1"/>
    <col min="15092" max="15092" width="12.875" style="106" customWidth="1"/>
    <col min="15093" max="15096" width="10.375" style="106" customWidth="1"/>
    <col min="15097" max="15097" width="65.25" style="106" customWidth="1"/>
    <col min="15098" max="15345" width="9" style="106"/>
    <col min="15346" max="15346" width="7.125" style="106" customWidth="1"/>
    <col min="15347" max="15347" width="12.75" style="106" customWidth="1"/>
    <col min="15348" max="15348" width="12.875" style="106" customWidth="1"/>
    <col min="15349" max="15352" width="10.375" style="106" customWidth="1"/>
    <col min="15353" max="15353" width="65.25" style="106" customWidth="1"/>
    <col min="15354" max="15601" width="9" style="106"/>
    <col min="15602" max="15602" width="7.125" style="106" customWidth="1"/>
    <col min="15603" max="15603" width="12.75" style="106" customWidth="1"/>
    <col min="15604" max="15604" width="12.875" style="106" customWidth="1"/>
    <col min="15605" max="15608" width="10.375" style="106" customWidth="1"/>
    <col min="15609" max="15609" width="65.25" style="106" customWidth="1"/>
    <col min="15610" max="15857" width="9" style="106"/>
    <col min="15858" max="15858" width="7.125" style="106" customWidth="1"/>
    <col min="15859" max="15859" width="12.75" style="106" customWidth="1"/>
    <col min="15860" max="15860" width="12.875" style="106" customWidth="1"/>
    <col min="15861" max="15864" width="10.375" style="106" customWidth="1"/>
    <col min="15865" max="15865" width="65.25" style="106" customWidth="1"/>
    <col min="15866" max="16113" width="9" style="106"/>
    <col min="16114" max="16114" width="7.125" style="106" customWidth="1"/>
    <col min="16115" max="16115" width="12.75" style="106" customWidth="1"/>
    <col min="16116" max="16116" width="12.875" style="106" customWidth="1"/>
    <col min="16117" max="16120" width="10.375" style="106" customWidth="1"/>
    <col min="16121" max="16121" width="65.25" style="106" customWidth="1"/>
    <col min="16122" max="16384" width="9" style="106"/>
  </cols>
  <sheetData>
    <row r="1" spans="1:8" ht="21" x14ac:dyDescent="0.35">
      <c r="A1" s="303" t="s">
        <v>1427</v>
      </c>
      <c r="B1" s="303"/>
      <c r="C1" s="303"/>
      <c r="D1" s="303"/>
      <c r="E1" s="303"/>
      <c r="F1" s="303"/>
      <c r="G1" s="303"/>
      <c r="H1" s="303"/>
    </row>
    <row r="2" spans="1:8" ht="21" x14ac:dyDescent="0.35">
      <c r="A2" s="304" t="s">
        <v>2318</v>
      </c>
      <c r="B2" s="304"/>
      <c r="C2" s="304"/>
      <c r="D2" s="304"/>
      <c r="E2" s="304"/>
      <c r="F2" s="304"/>
      <c r="G2" s="304"/>
      <c r="H2" s="304"/>
    </row>
    <row r="3" spans="1:8" s="107" customFormat="1" ht="42" x14ac:dyDescent="0.25">
      <c r="A3" s="305" t="s">
        <v>65</v>
      </c>
      <c r="B3" s="305" t="s">
        <v>1428</v>
      </c>
      <c r="C3" s="242" t="s">
        <v>1429</v>
      </c>
      <c r="D3" s="243" t="s">
        <v>1430</v>
      </c>
      <c r="E3" s="307" t="s">
        <v>66</v>
      </c>
      <c r="F3" s="244" t="s">
        <v>67</v>
      </c>
      <c r="G3" s="309" t="s">
        <v>66</v>
      </c>
      <c r="H3" s="305" t="s">
        <v>1431</v>
      </c>
    </row>
    <row r="4" spans="1:8" s="107" customFormat="1" ht="21" x14ac:dyDescent="0.25">
      <c r="A4" s="306"/>
      <c r="B4" s="306"/>
      <c r="C4" s="242" t="s">
        <v>1432</v>
      </c>
      <c r="D4" s="245" t="s">
        <v>1432</v>
      </c>
      <c r="E4" s="308"/>
      <c r="F4" s="244" t="s">
        <v>1432</v>
      </c>
      <c r="G4" s="310"/>
      <c r="H4" s="306"/>
    </row>
    <row r="5" spans="1:8" s="274" customFormat="1" ht="21" x14ac:dyDescent="0.2">
      <c r="A5" s="268">
        <v>1</v>
      </c>
      <c r="B5" s="269" t="s">
        <v>59</v>
      </c>
      <c r="C5" s="270">
        <v>61</v>
      </c>
      <c r="D5" s="243">
        <f>C5-F5</f>
        <v>61</v>
      </c>
      <c r="E5" s="271">
        <f t="shared" ref="E5:E12" si="0">D5/C5*100</f>
        <v>100</v>
      </c>
      <c r="F5" s="244">
        <v>0</v>
      </c>
      <c r="G5" s="272">
        <f t="shared" ref="G5:G11" si="1">F5/C5*100</f>
        <v>0</v>
      </c>
      <c r="H5" s="273"/>
    </row>
    <row r="6" spans="1:8" s="274" customFormat="1" ht="21" x14ac:dyDescent="0.2">
      <c r="A6" s="268">
        <v>2</v>
      </c>
      <c r="B6" s="269" t="s">
        <v>63</v>
      </c>
      <c r="C6" s="270">
        <v>83</v>
      </c>
      <c r="D6" s="243">
        <f t="shared" ref="D6:D11" si="2">C6-F6</f>
        <v>83</v>
      </c>
      <c r="E6" s="271">
        <f t="shared" si="0"/>
        <v>100</v>
      </c>
      <c r="F6" s="244">
        <v>0</v>
      </c>
      <c r="G6" s="272">
        <f t="shared" si="1"/>
        <v>0</v>
      </c>
      <c r="H6" s="273"/>
    </row>
    <row r="7" spans="1:8" ht="21" x14ac:dyDescent="0.35">
      <c r="A7" s="203">
        <v>3</v>
      </c>
      <c r="B7" s="174" t="s">
        <v>64</v>
      </c>
      <c r="C7" s="246">
        <v>210</v>
      </c>
      <c r="D7" s="243">
        <f t="shared" si="2"/>
        <v>210</v>
      </c>
      <c r="E7" s="247">
        <f t="shared" si="0"/>
        <v>100</v>
      </c>
      <c r="F7" s="248">
        <v>0</v>
      </c>
      <c r="G7" s="249">
        <f t="shared" si="1"/>
        <v>0</v>
      </c>
      <c r="H7" s="250" t="s">
        <v>1436</v>
      </c>
    </row>
    <row r="8" spans="1:8" ht="21" x14ac:dyDescent="0.35">
      <c r="A8" s="203">
        <v>4</v>
      </c>
      <c r="B8" s="174" t="s">
        <v>60</v>
      </c>
      <c r="C8" s="246">
        <v>127</v>
      </c>
      <c r="D8" s="243">
        <f t="shared" si="2"/>
        <v>127</v>
      </c>
      <c r="E8" s="247">
        <f t="shared" si="0"/>
        <v>100</v>
      </c>
      <c r="F8" s="248">
        <v>0</v>
      </c>
      <c r="G8" s="249">
        <f t="shared" si="1"/>
        <v>0</v>
      </c>
      <c r="H8" s="174"/>
    </row>
    <row r="9" spans="1:8" ht="21" x14ac:dyDescent="0.35">
      <c r="A9" s="203">
        <v>5</v>
      </c>
      <c r="B9" s="174" t="s">
        <v>62</v>
      </c>
      <c r="C9" s="246">
        <v>74</v>
      </c>
      <c r="D9" s="243">
        <f t="shared" si="2"/>
        <v>74</v>
      </c>
      <c r="E9" s="247">
        <f t="shared" si="0"/>
        <v>100</v>
      </c>
      <c r="F9" s="248">
        <v>0</v>
      </c>
      <c r="G9" s="249">
        <f t="shared" si="1"/>
        <v>0</v>
      </c>
      <c r="H9" s="174"/>
    </row>
    <row r="10" spans="1:8" ht="21" x14ac:dyDescent="0.35">
      <c r="A10" s="203">
        <v>6</v>
      </c>
      <c r="B10" s="174" t="s">
        <v>61</v>
      </c>
      <c r="C10" s="246">
        <v>168</v>
      </c>
      <c r="D10" s="243">
        <f t="shared" si="2"/>
        <v>168</v>
      </c>
      <c r="E10" s="247">
        <f t="shared" si="0"/>
        <v>100</v>
      </c>
      <c r="F10" s="248">
        <v>0</v>
      </c>
      <c r="G10" s="249">
        <f t="shared" si="1"/>
        <v>0</v>
      </c>
      <c r="H10" s="174"/>
    </row>
    <row r="11" spans="1:8" ht="21" x14ac:dyDescent="0.35">
      <c r="A11" s="203">
        <v>7</v>
      </c>
      <c r="B11" s="174" t="s">
        <v>58</v>
      </c>
      <c r="C11" s="246">
        <v>151</v>
      </c>
      <c r="D11" s="243">
        <f t="shared" si="2"/>
        <v>151</v>
      </c>
      <c r="E11" s="247">
        <f t="shared" si="0"/>
        <v>100</v>
      </c>
      <c r="F11" s="248">
        <v>0</v>
      </c>
      <c r="G11" s="251">
        <f t="shared" si="1"/>
        <v>0</v>
      </c>
      <c r="H11" s="250"/>
    </row>
    <row r="12" spans="1:8" ht="21.75" thickBot="1" x14ac:dyDescent="0.4">
      <c r="A12" s="298" t="s">
        <v>1433</v>
      </c>
      <c r="B12" s="299"/>
      <c r="C12" s="252">
        <f>SUM(C5:C11)</f>
        <v>874</v>
      </c>
      <c r="D12" s="253">
        <f>SUM(D5:D11)</f>
        <v>874</v>
      </c>
      <c r="E12" s="254">
        <f t="shared" si="0"/>
        <v>100</v>
      </c>
      <c r="F12" s="255">
        <f>SUM(F5:F11)</f>
        <v>0</v>
      </c>
      <c r="G12" s="256">
        <f>F12/C12*100</f>
        <v>0</v>
      </c>
      <c r="H12" s="257"/>
    </row>
    <row r="13" spans="1:8" ht="21.75" thickTop="1" x14ac:dyDescent="0.35">
      <c r="A13" s="126"/>
      <c r="B13" s="258" t="s">
        <v>1428</v>
      </c>
      <c r="C13" s="132" t="s">
        <v>1434</v>
      </c>
      <c r="D13" s="132" t="s">
        <v>1435</v>
      </c>
      <c r="E13" s="126"/>
      <c r="F13" s="126"/>
      <c r="G13" s="126"/>
      <c r="H13" s="126"/>
    </row>
    <row r="14" spans="1:8" x14ac:dyDescent="0.25">
      <c r="B14" s="108" t="s">
        <v>59</v>
      </c>
      <c r="C14" s="111">
        <f t="shared" ref="C14:C21" si="3">E5</f>
        <v>100</v>
      </c>
      <c r="D14" s="112">
        <f t="shared" ref="D14:D21" si="4">G5</f>
        <v>0</v>
      </c>
    </row>
    <row r="15" spans="1:8" x14ac:dyDescent="0.25">
      <c r="B15" s="108" t="s">
        <v>63</v>
      </c>
      <c r="C15" s="111">
        <f t="shared" si="3"/>
        <v>100</v>
      </c>
      <c r="D15" s="112">
        <f t="shared" si="4"/>
        <v>0</v>
      </c>
    </row>
    <row r="16" spans="1:8" x14ac:dyDescent="0.25">
      <c r="B16" s="108" t="s">
        <v>64</v>
      </c>
      <c r="C16" s="111">
        <f t="shared" si="3"/>
        <v>100</v>
      </c>
      <c r="D16" s="112">
        <f t="shared" si="4"/>
        <v>0</v>
      </c>
    </row>
    <row r="17" spans="2:4" x14ac:dyDescent="0.25">
      <c r="B17" s="108" t="s">
        <v>60</v>
      </c>
      <c r="C17" s="111">
        <f t="shared" si="3"/>
        <v>100</v>
      </c>
      <c r="D17" s="112">
        <f t="shared" si="4"/>
        <v>0</v>
      </c>
    </row>
    <row r="18" spans="2:4" x14ac:dyDescent="0.25">
      <c r="B18" s="108" t="s">
        <v>62</v>
      </c>
      <c r="C18" s="111">
        <f t="shared" si="3"/>
        <v>100</v>
      </c>
      <c r="D18" s="112">
        <f t="shared" si="4"/>
        <v>0</v>
      </c>
    </row>
    <row r="19" spans="2:4" x14ac:dyDescent="0.25">
      <c r="B19" s="108" t="s">
        <v>61</v>
      </c>
      <c r="C19" s="111">
        <f t="shared" si="3"/>
        <v>100</v>
      </c>
      <c r="D19" s="112">
        <f t="shared" si="4"/>
        <v>0</v>
      </c>
    </row>
    <row r="20" spans="2:4" x14ac:dyDescent="0.25">
      <c r="B20" s="108" t="s">
        <v>58</v>
      </c>
      <c r="C20" s="111">
        <f t="shared" si="3"/>
        <v>100</v>
      </c>
      <c r="D20" s="112">
        <f t="shared" si="4"/>
        <v>0</v>
      </c>
    </row>
    <row r="21" spans="2:4" x14ac:dyDescent="0.25">
      <c r="B21" s="109" t="s">
        <v>1433</v>
      </c>
      <c r="C21" s="111">
        <f t="shared" si="3"/>
        <v>100</v>
      </c>
      <c r="D21" s="112">
        <f t="shared" si="4"/>
        <v>0</v>
      </c>
    </row>
    <row r="22" spans="2:4" x14ac:dyDescent="0.25">
      <c r="C22" s="110"/>
    </row>
    <row r="33" spans="1:4" x14ac:dyDescent="0.25">
      <c r="A33" s="113"/>
    </row>
    <row r="34" spans="1:4" x14ac:dyDescent="0.25">
      <c r="A34" s="113"/>
    </row>
    <row r="35" spans="1:4" x14ac:dyDescent="0.25">
      <c r="B35" s="114"/>
      <c r="C35" s="300"/>
      <c r="D35" s="300"/>
    </row>
    <row r="36" spans="1:4" x14ac:dyDescent="0.25">
      <c r="B36" s="113"/>
      <c r="C36" s="301"/>
      <c r="D36" s="301"/>
    </row>
    <row r="37" spans="1:4" x14ac:dyDescent="0.25">
      <c r="B37" s="113"/>
      <c r="C37" s="302"/>
      <c r="D37" s="302"/>
    </row>
  </sheetData>
  <mergeCells count="11">
    <mergeCell ref="A12:B12"/>
    <mergeCell ref="C35:D35"/>
    <mergeCell ref="C36:D36"/>
    <mergeCell ref="C37:D37"/>
    <mergeCell ref="A1:H1"/>
    <mergeCell ref="A2:H2"/>
    <mergeCell ref="A3:A4"/>
    <mergeCell ref="B3:B4"/>
    <mergeCell ref="E3:E4"/>
    <mergeCell ref="G3:G4"/>
    <mergeCell ref="H3:H4"/>
  </mergeCells>
  <pageMargins left="0.39370078740157483" right="0.23622047244094491" top="0.35433070866141736" bottom="0.35433070866141736" header="0.31496062992125984" footer="0.31496062992125984"/>
  <pageSetup paperSize="9" scale="7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41"/>
  <sheetViews>
    <sheetView topLeftCell="A19" zoomScale="82" zoomScaleNormal="82" workbookViewId="0">
      <selection activeCell="A3" sqref="A3:N3"/>
    </sheetView>
  </sheetViews>
  <sheetFormatPr defaultRowHeight="18.75" x14ac:dyDescent="0.3"/>
  <cols>
    <col min="1" max="14" width="11.625" style="4" customWidth="1"/>
    <col min="15" max="256" width="9" style="4"/>
    <col min="257" max="257" width="12.75" style="4" customWidth="1"/>
    <col min="258" max="258" width="9.75" style="4" customWidth="1"/>
    <col min="259" max="259" width="12.75" style="4" customWidth="1"/>
    <col min="260" max="260" width="9.75" style="4" customWidth="1"/>
    <col min="261" max="261" width="12.75" style="4" customWidth="1"/>
    <col min="262" max="262" width="9.75" style="4" customWidth="1"/>
    <col min="263" max="263" width="12.75" style="4" customWidth="1"/>
    <col min="264" max="264" width="9.75" style="4" customWidth="1"/>
    <col min="265" max="265" width="12.75" style="4" customWidth="1"/>
    <col min="266" max="266" width="9.75" style="4" customWidth="1"/>
    <col min="267" max="267" width="12.75" style="4" customWidth="1"/>
    <col min="268" max="268" width="9.75" style="4" customWidth="1"/>
    <col min="269" max="269" width="12.75" style="4" customWidth="1"/>
    <col min="270" max="270" width="9.75" style="4" customWidth="1"/>
    <col min="271" max="512" width="9" style="4"/>
    <col min="513" max="513" width="12.75" style="4" customWidth="1"/>
    <col min="514" max="514" width="9.75" style="4" customWidth="1"/>
    <col min="515" max="515" width="12.75" style="4" customWidth="1"/>
    <col min="516" max="516" width="9.75" style="4" customWidth="1"/>
    <col min="517" max="517" width="12.75" style="4" customWidth="1"/>
    <col min="518" max="518" width="9.75" style="4" customWidth="1"/>
    <col min="519" max="519" width="12.75" style="4" customWidth="1"/>
    <col min="520" max="520" width="9.75" style="4" customWidth="1"/>
    <col min="521" max="521" width="12.75" style="4" customWidth="1"/>
    <col min="522" max="522" width="9.75" style="4" customWidth="1"/>
    <col min="523" max="523" width="12.75" style="4" customWidth="1"/>
    <col min="524" max="524" width="9.75" style="4" customWidth="1"/>
    <col min="525" max="525" width="12.75" style="4" customWidth="1"/>
    <col min="526" max="526" width="9.75" style="4" customWidth="1"/>
    <col min="527" max="768" width="9" style="4"/>
    <col min="769" max="769" width="12.75" style="4" customWidth="1"/>
    <col min="770" max="770" width="9.75" style="4" customWidth="1"/>
    <col min="771" max="771" width="12.75" style="4" customWidth="1"/>
    <col min="772" max="772" width="9.75" style="4" customWidth="1"/>
    <col min="773" max="773" width="12.75" style="4" customWidth="1"/>
    <col min="774" max="774" width="9.75" style="4" customWidth="1"/>
    <col min="775" max="775" width="12.75" style="4" customWidth="1"/>
    <col min="776" max="776" width="9.75" style="4" customWidth="1"/>
    <col min="777" max="777" width="12.75" style="4" customWidth="1"/>
    <col min="778" max="778" width="9.75" style="4" customWidth="1"/>
    <col min="779" max="779" width="12.75" style="4" customWidth="1"/>
    <col min="780" max="780" width="9.75" style="4" customWidth="1"/>
    <col min="781" max="781" width="12.75" style="4" customWidth="1"/>
    <col min="782" max="782" width="9.75" style="4" customWidth="1"/>
    <col min="783" max="1024" width="9" style="4"/>
    <col min="1025" max="1025" width="12.75" style="4" customWidth="1"/>
    <col min="1026" max="1026" width="9.75" style="4" customWidth="1"/>
    <col min="1027" max="1027" width="12.75" style="4" customWidth="1"/>
    <col min="1028" max="1028" width="9.75" style="4" customWidth="1"/>
    <col min="1029" max="1029" width="12.75" style="4" customWidth="1"/>
    <col min="1030" max="1030" width="9.75" style="4" customWidth="1"/>
    <col min="1031" max="1031" width="12.75" style="4" customWidth="1"/>
    <col min="1032" max="1032" width="9.75" style="4" customWidth="1"/>
    <col min="1033" max="1033" width="12.75" style="4" customWidth="1"/>
    <col min="1034" max="1034" width="9.75" style="4" customWidth="1"/>
    <col min="1035" max="1035" width="12.75" style="4" customWidth="1"/>
    <col min="1036" max="1036" width="9.75" style="4" customWidth="1"/>
    <col min="1037" max="1037" width="12.75" style="4" customWidth="1"/>
    <col min="1038" max="1038" width="9.75" style="4" customWidth="1"/>
    <col min="1039" max="1280" width="9" style="4"/>
    <col min="1281" max="1281" width="12.75" style="4" customWidth="1"/>
    <col min="1282" max="1282" width="9.75" style="4" customWidth="1"/>
    <col min="1283" max="1283" width="12.75" style="4" customWidth="1"/>
    <col min="1284" max="1284" width="9.75" style="4" customWidth="1"/>
    <col min="1285" max="1285" width="12.75" style="4" customWidth="1"/>
    <col min="1286" max="1286" width="9.75" style="4" customWidth="1"/>
    <col min="1287" max="1287" width="12.75" style="4" customWidth="1"/>
    <col min="1288" max="1288" width="9.75" style="4" customWidth="1"/>
    <col min="1289" max="1289" width="12.75" style="4" customWidth="1"/>
    <col min="1290" max="1290" width="9.75" style="4" customWidth="1"/>
    <col min="1291" max="1291" width="12.75" style="4" customWidth="1"/>
    <col min="1292" max="1292" width="9.75" style="4" customWidth="1"/>
    <col min="1293" max="1293" width="12.75" style="4" customWidth="1"/>
    <col min="1294" max="1294" width="9.75" style="4" customWidth="1"/>
    <col min="1295" max="1536" width="9" style="4"/>
    <col min="1537" max="1537" width="12.75" style="4" customWidth="1"/>
    <col min="1538" max="1538" width="9.75" style="4" customWidth="1"/>
    <col min="1539" max="1539" width="12.75" style="4" customWidth="1"/>
    <col min="1540" max="1540" width="9.75" style="4" customWidth="1"/>
    <col min="1541" max="1541" width="12.75" style="4" customWidth="1"/>
    <col min="1542" max="1542" width="9.75" style="4" customWidth="1"/>
    <col min="1543" max="1543" width="12.75" style="4" customWidth="1"/>
    <col min="1544" max="1544" width="9.75" style="4" customWidth="1"/>
    <col min="1545" max="1545" width="12.75" style="4" customWidth="1"/>
    <col min="1546" max="1546" width="9.75" style="4" customWidth="1"/>
    <col min="1547" max="1547" width="12.75" style="4" customWidth="1"/>
    <col min="1548" max="1548" width="9.75" style="4" customWidth="1"/>
    <col min="1549" max="1549" width="12.75" style="4" customWidth="1"/>
    <col min="1550" max="1550" width="9.75" style="4" customWidth="1"/>
    <col min="1551" max="1792" width="9" style="4"/>
    <col min="1793" max="1793" width="12.75" style="4" customWidth="1"/>
    <col min="1794" max="1794" width="9.75" style="4" customWidth="1"/>
    <col min="1795" max="1795" width="12.75" style="4" customWidth="1"/>
    <col min="1796" max="1796" width="9.75" style="4" customWidth="1"/>
    <col min="1797" max="1797" width="12.75" style="4" customWidth="1"/>
    <col min="1798" max="1798" width="9.75" style="4" customWidth="1"/>
    <col min="1799" max="1799" width="12.75" style="4" customWidth="1"/>
    <col min="1800" max="1800" width="9.75" style="4" customWidth="1"/>
    <col min="1801" max="1801" width="12.75" style="4" customWidth="1"/>
    <col min="1802" max="1802" width="9.75" style="4" customWidth="1"/>
    <col min="1803" max="1803" width="12.75" style="4" customWidth="1"/>
    <col min="1804" max="1804" width="9.75" style="4" customWidth="1"/>
    <col min="1805" max="1805" width="12.75" style="4" customWidth="1"/>
    <col min="1806" max="1806" width="9.75" style="4" customWidth="1"/>
    <col min="1807" max="2048" width="9" style="4"/>
    <col min="2049" max="2049" width="12.75" style="4" customWidth="1"/>
    <col min="2050" max="2050" width="9.75" style="4" customWidth="1"/>
    <col min="2051" max="2051" width="12.75" style="4" customWidth="1"/>
    <col min="2052" max="2052" width="9.75" style="4" customWidth="1"/>
    <col min="2053" max="2053" width="12.75" style="4" customWidth="1"/>
    <col min="2054" max="2054" width="9.75" style="4" customWidth="1"/>
    <col min="2055" max="2055" width="12.75" style="4" customWidth="1"/>
    <col min="2056" max="2056" width="9.75" style="4" customWidth="1"/>
    <col min="2057" max="2057" width="12.75" style="4" customWidth="1"/>
    <col min="2058" max="2058" width="9.75" style="4" customWidth="1"/>
    <col min="2059" max="2059" width="12.75" style="4" customWidth="1"/>
    <col min="2060" max="2060" width="9.75" style="4" customWidth="1"/>
    <col min="2061" max="2061" width="12.75" style="4" customWidth="1"/>
    <col min="2062" max="2062" width="9.75" style="4" customWidth="1"/>
    <col min="2063" max="2304" width="9" style="4"/>
    <col min="2305" max="2305" width="12.75" style="4" customWidth="1"/>
    <col min="2306" max="2306" width="9.75" style="4" customWidth="1"/>
    <col min="2307" max="2307" width="12.75" style="4" customWidth="1"/>
    <col min="2308" max="2308" width="9.75" style="4" customWidth="1"/>
    <col min="2309" max="2309" width="12.75" style="4" customWidth="1"/>
    <col min="2310" max="2310" width="9.75" style="4" customWidth="1"/>
    <col min="2311" max="2311" width="12.75" style="4" customWidth="1"/>
    <col min="2312" max="2312" width="9.75" style="4" customWidth="1"/>
    <col min="2313" max="2313" width="12.75" style="4" customWidth="1"/>
    <col min="2314" max="2314" width="9.75" style="4" customWidth="1"/>
    <col min="2315" max="2315" width="12.75" style="4" customWidth="1"/>
    <col min="2316" max="2316" width="9.75" style="4" customWidth="1"/>
    <col min="2317" max="2317" width="12.75" style="4" customWidth="1"/>
    <col min="2318" max="2318" width="9.75" style="4" customWidth="1"/>
    <col min="2319" max="2560" width="9" style="4"/>
    <col min="2561" max="2561" width="12.75" style="4" customWidth="1"/>
    <col min="2562" max="2562" width="9.75" style="4" customWidth="1"/>
    <col min="2563" max="2563" width="12.75" style="4" customWidth="1"/>
    <col min="2564" max="2564" width="9.75" style="4" customWidth="1"/>
    <col min="2565" max="2565" width="12.75" style="4" customWidth="1"/>
    <col min="2566" max="2566" width="9.75" style="4" customWidth="1"/>
    <col min="2567" max="2567" width="12.75" style="4" customWidth="1"/>
    <col min="2568" max="2568" width="9.75" style="4" customWidth="1"/>
    <col min="2569" max="2569" width="12.75" style="4" customWidth="1"/>
    <col min="2570" max="2570" width="9.75" style="4" customWidth="1"/>
    <col min="2571" max="2571" width="12.75" style="4" customWidth="1"/>
    <col min="2572" max="2572" width="9.75" style="4" customWidth="1"/>
    <col min="2573" max="2573" width="12.75" style="4" customWidth="1"/>
    <col min="2574" max="2574" width="9.75" style="4" customWidth="1"/>
    <col min="2575" max="2816" width="9" style="4"/>
    <col min="2817" max="2817" width="12.75" style="4" customWidth="1"/>
    <col min="2818" max="2818" width="9.75" style="4" customWidth="1"/>
    <col min="2819" max="2819" width="12.75" style="4" customWidth="1"/>
    <col min="2820" max="2820" width="9.75" style="4" customWidth="1"/>
    <col min="2821" max="2821" width="12.75" style="4" customWidth="1"/>
    <col min="2822" max="2822" width="9.75" style="4" customWidth="1"/>
    <col min="2823" max="2823" width="12.75" style="4" customWidth="1"/>
    <col min="2824" max="2824" width="9.75" style="4" customWidth="1"/>
    <col min="2825" max="2825" width="12.75" style="4" customWidth="1"/>
    <col min="2826" max="2826" width="9.75" style="4" customWidth="1"/>
    <col min="2827" max="2827" width="12.75" style="4" customWidth="1"/>
    <col min="2828" max="2828" width="9.75" style="4" customWidth="1"/>
    <col min="2829" max="2829" width="12.75" style="4" customWidth="1"/>
    <col min="2830" max="2830" width="9.75" style="4" customWidth="1"/>
    <col min="2831" max="3072" width="9" style="4"/>
    <col min="3073" max="3073" width="12.75" style="4" customWidth="1"/>
    <col min="3074" max="3074" width="9.75" style="4" customWidth="1"/>
    <col min="3075" max="3075" width="12.75" style="4" customWidth="1"/>
    <col min="3076" max="3076" width="9.75" style="4" customWidth="1"/>
    <col min="3077" max="3077" width="12.75" style="4" customWidth="1"/>
    <col min="3078" max="3078" width="9.75" style="4" customWidth="1"/>
    <col min="3079" max="3079" width="12.75" style="4" customWidth="1"/>
    <col min="3080" max="3080" width="9.75" style="4" customWidth="1"/>
    <col min="3081" max="3081" width="12.75" style="4" customWidth="1"/>
    <col min="3082" max="3082" width="9.75" style="4" customWidth="1"/>
    <col min="3083" max="3083" width="12.75" style="4" customWidth="1"/>
    <col min="3084" max="3084" width="9.75" style="4" customWidth="1"/>
    <col min="3085" max="3085" width="12.75" style="4" customWidth="1"/>
    <col min="3086" max="3086" width="9.75" style="4" customWidth="1"/>
    <col min="3087" max="3328" width="9" style="4"/>
    <col min="3329" max="3329" width="12.75" style="4" customWidth="1"/>
    <col min="3330" max="3330" width="9.75" style="4" customWidth="1"/>
    <col min="3331" max="3331" width="12.75" style="4" customWidth="1"/>
    <col min="3332" max="3332" width="9.75" style="4" customWidth="1"/>
    <col min="3333" max="3333" width="12.75" style="4" customWidth="1"/>
    <col min="3334" max="3334" width="9.75" style="4" customWidth="1"/>
    <col min="3335" max="3335" width="12.75" style="4" customWidth="1"/>
    <col min="3336" max="3336" width="9.75" style="4" customWidth="1"/>
    <col min="3337" max="3337" width="12.75" style="4" customWidth="1"/>
    <col min="3338" max="3338" width="9.75" style="4" customWidth="1"/>
    <col min="3339" max="3339" width="12.75" style="4" customWidth="1"/>
    <col min="3340" max="3340" width="9.75" style="4" customWidth="1"/>
    <col min="3341" max="3341" width="12.75" style="4" customWidth="1"/>
    <col min="3342" max="3342" width="9.75" style="4" customWidth="1"/>
    <col min="3343" max="3584" width="9" style="4"/>
    <col min="3585" max="3585" width="12.75" style="4" customWidth="1"/>
    <col min="3586" max="3586" width="9.75" style="4" customWidth="1"/>
    <col min="3587" max="3587" width="12.75" style="4" customWidth="1"/>
    <col min="3588" max="3588" width="9.75" style="4" customWidth="1"/>
    <col min="3589" max="3589" width="12.75" style="4" customWidth="1"/>
    <col min="3590" max="3590" width="9.75" style="4" customWidth="1"/>
    <col min="3591" max="3591" width="12.75" style="4" customWidth="1"/>
    <col min="3592" max="3592" width="9.75" style="4" customWidth="1"/>
    <col min="3593" max="3593" width="12.75" style="4" customWidth="1"/>
    <col min="3594" max="3594" width="9.75" style="4" customWidth="1"/>
    <col min="3595" max="3595" width="12.75" style="4" customWidth="1"/>
    <col min="3596" max="3596" width="9.75" style="4" customWidth="1"/>
    <col min="3597" max="3597" width="12.75" style="4" customWidth="1"/>
    <col min="3598" max="3598" width="9.75" style="4" customWidth="1"/>
    <col min="3599" max="3840" width="9" style="4"/>
    <col min="3841" max="3841" width="12.75" style="4" customWidth="1"/>
    <col min="3842" max="3842" width="9.75" style="4" customWidth="1"/>
    <col min="3843" max="3843" width="12.75" style="4" customWidth="1"/>
    <col min="3844" max="3844" width="9.75" style="4" customWidth="1"/>
    <col min="3845" max="3845" width="12.75" style="4" customWidth="1"/>
    <col min="3846" max="3846" width="9.75" style="4" customWidth="1"/>
    <col min="3847" max="3847" width="12.75" style="4" customWidth="1"/>
    <col min="3848" max="3848" width="9.75" style="4" customWidth="1"/>
    <col min="3849" max="3849" width="12.75" style="4" customWidth="1"/>
    <col min="3850" max="3850" width="9.75" style="4" customWidth="1"/>
    <col min="3851" max="3851" width="12.75" style="4" customWidth="1"/>
    <col min="3852" max="3852" width="9.75" style="4" customWidth="1"/>
    <col min="3853" max="3853" width="12.75" style="4" customWidth="1"/>
    <col min="3854" max="3854" width="9.75" style="4" customWidth="1"/>
    <col min="3855" max="4096" width="9" style="4"/>
    <col min="4097" max="4097" width="12.75" style="4" customWidth="1"/>
    <col min="4098" max="4098" width="9.75" style="4" customWidth="1"/>
    <col min="4099" max="4099" width="12.75" style="4" customWidth="1"/>
    <col min="4100" max="4100" width="9.75" style="4" customWidth="1"/>
    <col min="4101" max="4101" width="12.75" style="4" customWidth="1"/>
    <col min="4102" max="4102" width="9.75" style="4" customWidth="1"/>
    <col min="4103" max="4103" width="12.75" style="4" customWidth="1"/>
    <col min="4104" max="4104" width="9.75" style="4" customWidth="1"/>
    <col min="4105" max="4105" width="12.75" style="4" customWidth="1"/>
    <col min="4106" max="4106" width="9.75" style="4" customWidth="1"/>
    <col min="4107" max="4107" width="12.75" style="4" customWidth="1"/>
    <col min="4108" max="4108" width="9.75" style="4" customWidth="1"/>
    <col min="4109" max="4109" width="12.75" style="4" customWidth="1"/>
    <col min="4110" max="4110" width="9.75" style="4" customWidth="1"/>
    <col min="4111" max="4352" width="9" style="4"/>
    <col min="4353" max="4353" width="12.75" style="4" customWidth="1"/>
    <col min="4354" max="4354" width="9.75" style="4" customWidth="1"/>
    <col min="4355" max="4355" width="12.75" style="4" customWidth="1"/>
    <col min="4356" max="4356" width="9.75" style="4" customWidth="1"/>
    <col min="4357" max="4357" width="12.75" style="4" customWidth="1"/>
    <col min="4358" max="4358" width="9.75" style="4" customWidth="1"/>
    <col min="4359" max="4359" width="12.75" style="4" customWidth="1"/>
    <col min="4360" max="4360" width="9.75" style="4" customWidth="1"/>
    <col min="4361" max="4361" width="12.75" style="4" customWidth="1"/>
    <col min="4362" max="4362" width="9.75" style="4" customWidth="1"/>
    <col min="4363" max="4363" width="12.75" style="4" customWidth="1"/>
    <col min="4364" max="4364" width="9.75" style="4" customWidth="1"/>
    <col min="4365" max="4365" width="12.75" style="4" customWidth="1"/>
    <col min="4366" max="4366" width="9.75" style="4" customWidth="1"/>
    <col min="4367" max="4608" width="9" style="4"/>
    <col min="4609" max="4609" width="12.75" style="4" customWidth="1"/>
    <col min="4610" max="4610" width="9.75" style="4" customWidth="1"/>
    <col min="4611" max="4611" width="12.75" style="4" customWidth="1"/>
    <col min="4612" max="4612" width="9.75" style="4" customWidth="1"/>
    <col min="4613" max="4613" width="12.75" style="4" customWidth="1"/>
    <col min="4614" max="4614" width="9.75" style="4" customWidth="1"/>
    <col min="4615" max="4615" width="12.75" style="4" customWidth="1"/>
    <col min="4616" max="4616" width="9.75" style="4" customWidth="1"/>
    <col min="4617" max="4617" width="12.75" style="4" customWidth="1"/>
    <col min="4618" max="4618" width="9.75" style="4" customWidth="1"/>
    <col min="4619" max="4619" width="12.75" style="4" customWidth="1"/>
    <col min="4620" max="4620" width="9.75" style="4" customWidth="1"/>
    <col min="4621" max="4621" width="12.75" style="4" customWidth="1"/>
    <col min="4622" max="4622" width="9.75" style="4" customWidth="1"/>
    <col min="4623" max="4864" width="9" style="4"/>
    <col min="4865" max="4865" width="12.75" style="4" customWidth="1"/>
    <col min="4866" max="4866" width="9.75" style="4" customWidth="1"/>
    <col min="4867" max="4867" width="12.75" style="4" customWidth="1"/>
    <col min="4868" max="4868" width="9.75" style="4" customWidth="1"/>
    <col min="4869" max="4869" width="12.75" style="4" customWidth="1"/>
    <col min="4870" max="4870" width="9.75" style="4" customWidth="1"/>
    <col min="4871" max="4871" width="12.75" style="4" customWidth="1"/>
    <col min="4872" max="4872" width="9.75" style="4" customWidth="1"/>
    <col min="4873" max="4873" width="12.75" style="4" customWidth="1"/>
    <col min="4874" max="4874" width="9.75" style="4" customWidth="1"/>
    <col min="4875" max="4875" width="12.75" style="4" customWidth="1"/>
    <col min="4876" max="4876" width="9.75" style="4" customWidth="1"/>
    <col min="4877" max="4877" width="12.75" style="4" customWidth="1"/>
    <col min="4878" max="4878" width="9.75" style="4" customWidth="1"/>
    <col min="4879" max="5120" width="9" style="4"/>
    <col min="5121" max="5121" width="12.75" style="4" customWidth="1"/>
    <col min="5122" max="5122" width="9.75" style="4" customWidth="1"/>
    <col min="5123" max="5123" width="12.75" style="4" customWidth="1"/>
    <col min="5124" max="5124" width="9.75" style="4" customWidth="1"/>
    <col min="5125" max="5125" width="12.75" style="4" customWidth="1"/>
    <col min="5126" max="5126" width="9.75" style="4" customWidth="1"/>
    <col min="5127" max="5127" width="12.75" style="4" customWidth="1"/>
    <col min="5128" max="5128" width="9.75" style="4" customWidth="1"/>
    <col min="5129" max="5129" width="12.75" style="4" customWidth="1"/>
    <col min="5130" max="5130" width="9.75" style="4" customWidth="1"/>
    <col min="5131" max="5131" width="12.75" style="4" customWidth="1"/>
    <col min="5132" max="5132" width="9.75" style="4" customWidth="1"/>
    <col min="5133" max="5133" width="12.75" style="4" customWidth="1"/>
    <col min="5134" max="5134" width="9.75" style="4" customWidth="1"/>
    <col min="5135" max="5376" width="9" style="4"/>
    <col min="5377" max="5377" width="12.75" style="4" customWidth="1"/>
    <col min="5378" max="5378" width="9.75" style="4" customWidth="1"/>
    <col min="5379" max="5379" width="12.75" style="4" customWidth="1"/>
    <col min="5380" max="5380" width="9.75" style="4" customWidth="1"/>
    <col min="5381" max="5381" width="12.75" style="4" customWidth="1"/>
    <col min="5382" max="5382" width="9.75" style="4" customWidth="1"/>
    <col min="5383" max="5383" width="12.75" style="4" customWidth="1"/>
    <col min="5384" max="5384" width="9.75" style="4" customWidth="1"/>
    <col min="5385" max="5385" width="12.75" style="4" customWidth="1"/>
    <col min="5386" max="5386" width="9.75" style="4" customWidth="1"/>
    <col min="5387" max="5387" width="12.75" style="4" customWidth="1"/>
    <col min="5388" max="5388" width="9.75" style="4" customWidth="1"/>
    <col min="5389" max="5389" width="12.75" style="4" customWidth="1"/>
    <col min="5390" max="5390" width="9.75" style="4" customWidth="1"/>
    <col min="5391" max="5632" width="9" style="4"/>
    <col min="5633" max="5633" width="12.75" style="4" customWidth="1"/>
    <col min="5634" max="5634" width="9.75" style="4" customWidth="1"/>
    <col min="5635" max="5635" width="12.75" style="4" customWidth="1"/>
    <col min="5636" max="5636" width="9.75" style="4" customWidth="1"/>
    <col min="5637" max="5637" width="12.75" style="4" customWidth="1"/>
    <col min="5638" max="5638" width="9.75" style="4" customWidth="1"/>
    <col min="5639" max="5639" width="12.75" style="4" customWidth="1"/>
    <col min="5640" max="5640" width="9.75" style="4" customWidth="1"/>
    <col min="5641" max="5641" width="12.75" style="4" customWidth="1"/>
    <col min="5642" max="5642" width="9.75" style="4" customWidth="1"/>
    <col min="5643" max="5643" width="12.75" style="4" customWidth="1"/>
    <col min="5644" max="5644" width="9.75" style="4" customWidth="1"/>
    <col min="5645" max="5645" width="12.75" style="4" customWidth="1"/>
    <col min="5646" max="5646" width="9.75" style="4" customWidth="1"/>
    <col min="5647" max="5888" width="9" style="4"/>
    <col min="5889" max="5889" width="12.75" style="4" customWidth="1"/>
    <col min="5890" max="5890" width="9.75" style="4" customWidth="1"/>
    <col min="5891" max="5891" width="12.75" style="4" customWidth="1"/>
    <col min="5892" max="5892" width="9.75" style="4" customWidth="1"/>
    <col min="5893" max="5893" width="12.75" style="4" customWidth="1"/>
    <col min="5894" max="5894" width="9.75" style="4" customWidth="1"/>
    <col min="5895" max="5895" width="12.75" style="4" customWidth="1"/>
    <col min="5896" max="5896" width="9.75" style="4" customWidth="1"/>
    <col min="5897" max="5897" width="12.75" style="4" customWidth="1"/>
    <col min="5898" max="5898" width="9.75" style="4" customWidth="1"/>
    <col min="5899" max="5899" width="12.75" style="4" customWidth="1"/>
    <col min="5900" max="5900" width="9.75" style="4" customWidth="1"/>
    <col min="5901" max="5901" width="12.75" style="4" customWidth="1"/>
    <col min="5902" max="5902" width="9.75" style="4" customWidth="1"/>
    <col min="5903" max="6144" width="9" style="4"/>
    <col min="6145" max="6145" width="12.75" style="4" customWidth="1"/>
    <col min="6146" max="6146" width="9.75" style="4" customWidth="1"/>
    <col min="6147" max="6147" width="12.75" style="4" customWidth="1"/>
    <col min="6148" max="6148" width="9.75" style="4" customWidth="1"/>
    <col min="6149" max="6149" width="12.75" style="4" customWidth="1"/>
    <col min="6150" max="6150" width="9.75" style="4" customWidth="1"/>
    <col min="6151" max="6151" width="12.75" style="4" customWidth="1"/>
    <col min="6152" max="6152" width="9.75" style="4" customWidth="1"/>
    <col min="6153" max="6153" width="12.75" style="4" customWidth="1"/>
    <col min="6154" max="6154" width="9.75" style="4" customWidth="1"/>
    <col min="6155" max="6155" width="12.75" style="4" customWidth="1"/>
    <col min="6156" max="6156" width="9.75" style="4" customWidth="1"/>
    <col min="6157" max="6157" width="12.75" style="4" customWidth="1"/>
    <col min="6158" max="6158" width="9.75" style="4" customWidth="1"/>
    <col min="6159" max="6400" width="9" style="4"/>
    <col min="6401" max="6401" width="12.75" style="4" customWidth="1"/>
    <col min="6402" max="6402" width="9.75" style="4" customWidth="1"/>
    <col min="6403" max="6403" width="12.75" style="4" customWidth="1"/>
    <col min="6404" max="6404" width="9.75" style="4" customWidth="1"/>
    <col min="6405" max="6405" width="12.75" style="4" customWidth="1"/>
    <col min="6406" max="6406" width="9.75" style="4" customWidth="1"/>
    <col min="6407" max="6407" width="12.75" style="4" customWidth="1"/>
    <col min="6408" max="6408" width="9.75" style="4" customWidth="1"/>
    <col min="6409" max="6409" width="12.75" style="4" customWidth="1"/>
    <col min="6410" max="6410" width="9.75" style="4" customWidth="1"/>
    <col min="6411" max="6411" width="12.75" style="4" customWidth="1"/>
    <col min="6412" max="6412" width="9.75" style="4" customWidth="1"/>
    <col min="6413" max="6413" width="12.75" style="4" customWidth="1"/>
    <col min="6414" max="6414" width="9.75" style="4" customWidth="1"/>
    <col min="6415" max="6656" width="9" style="4"/>
    <col min="6657" max="6657" width="12.75" style="4" customWidth="1"/>
    <col min="6658" max="6658" width="9.75" style="4" customWidth="1"/>
    <col min="6659" max="6659" width="12.75" style="4" customWidth="1"/>
    <col min="6660" max="6660" width="9.75" style="4" customWidth="1"/>
    <col min="6661" max="6661" width="12.75" style="4" customWidth="1"/>
    <col min="6662" max="6662" width="9.75" style="4" customWidth="1"/>
    <col min="6663" max="6663" width="12.75" style="4" customWidth="1"/>
    <col min="6664" max="6664" width="9.75" style="4" customWidth="1"/>
    <col min="6665" max="6665" width="12.75" style="4" customWidth="1"/>
    <col min="6666" max="6666" width="9.75" style="4" customWidth="1"/>
    <col min="6667" max="6667" width="12.75" style="4" customWidth="1"/>
    <col min="6668" max="6668" width="9.75" style="4" customWidth="1"/>
    <col min="6669" max="6669" width="12.75" style="4" customWidth="1"/>
    <col min="6670" max="6670" width="9.75" style="4" customWidth="1"/>
    <col min="6671" max="6912" width="9" style="4"/>
    <col min="6913" max="6913" width="12.75" style="4" customWidth="1"/>
    <col min="6914" max="6914" width="9.75" style="4" customWidth="1"/>
    <col min="6915" max="6915" width="12.75" style="4" customWidth="1"/>
    <col min="6916" max="6916" width="9.75" style="4" customWidth="1"/>
    <col min="6917" max="6917" width="12.75" style="4" customWidth="1"/>
    <col min="6918" max="6918" width="9.75" style="4" customWidth="1"/>
    <col min="6919" max="6919" width="12.75" style="4" customWidth="1"/>
    <col min="6920" max="6920" width="9.75" style="4" customWidth="1"/>
    <col min="6921" max="6921" width="12.75" style="4" customWidth="1"/>
    <col min="6922" max="6922" width="9.75" style="4" customWidth="1"/>
    <col min="6923" max="6923" width="12.75" style="4" customWidth="1"/>
    <col min="6924" max="6924" width="9.75" style="4" customWidth="1"/>
    <col min="6925" max="6925" width="12.75" style="4" customWidth="1"/>
    <col min="6926" max="6926" width="9.75" style="4" customWidth="1"/>
    <col min="6927" max="7168" width="9" style="4"/>
    <col min="7169" max="7169" width="12.75" style="4" customWidth="1"/>
    <col min="7170" max="7170" width="9.75" style="4" customWidth="1"/>
    <col min="7171" max="7171" width="12.75" style="4" customWidth="1"/>
    <col min="7172" max="7172" width="9.75" style="4" customWidth="1"/>
    <col min="7173" max="7173" width="12.75" style="4" customWidth="1"/>
    <col min="7174" max="7174" width="9.75" style="4" customWidth="1"/>
    <col min="7175" max="7175" width="12.75" style="4" customWidth="1"/>
    <col min="7176" max="7176" width="9.75" style="4" customWidth="1"/>
    <col min="7177" max="7177" width="12.75" style="4" customWidth="1"/>
    <col min="7178" max="7178" width="9.75" style="4" customWidth="1"/>
    <col min="7179" max="7179" width="12.75" style="4" customWidth="1"/>
    <col min="7180" max="7180" width="9.75" style="4" customWidth="1"/>
    <col min="7181" max="7181" width="12.75" style="4" customWidth="1"/>
    <col min="7182" max="7182" width="9.75" style="4" customWidth="1"/>
    <col min="7183" max="7424" width="9" style="4"/>
    <col min="7425" max="7425" width="12.75" style="4" customWidth="1"/>
    <col min="7426" max="7426" width="9.75" style="4" customWidth="1"/>
    <col min="7427" max="7427" width="12.75" style="4" customWidth="1"/>
    <col min="7428" max="7428" width="9.75" style="4" customWidth="1"/>
    <col min="7429" max="7429" width="12.75" style="4" customWidth="1"/>
    <col min="7430" max="7430" width="9.75" style="4" customWidth="1"/>
    <col min="7431" max="7431" width="12.75" style="4" customWidth="1"/>
    <col min="7432" max="7432" width="9.75" style="4" customWidth="1"/>
    <col min="7433" max="7433" width="12.75" style="4" customWidth="1"/>
    <col min="7434" max="7434" width="9.75" style="4" customWidth="1"/>
    <col min="7435" max="7435" width="12.75" style="4" customWidth="1"/>
    <col min="7436" max="7436" width="9.75" style="4" customWidth="1"/>
    <col min="7437" max="7437" width="12.75" style="4" customWidth="1"/>
    <col min="7438" max="7438" width="9.75" style="4" customWidth="1"/>
    <col min="7439" max="7680" width="9" style="4"/>
    <col min="7681" max="7681" width="12.75" style="4" customWidth="1"/>
    <col min="7682" max="7682" width="9.75" style="4" customWidth="1"/>
    <col min="7683" max="7683" width="12.75" style="4" customWidth="1"/>
    <col min="7684" max="7684" width="9.75" style="4" customWidth="1"/>
    <col min="7685" max="7685" width="12.75" style="4" customWidth="1"/>
    <col min="7686" max="7686" width="9.75" style="4" customWidth="1"/>
    <col min="7687" max="7687" width="12.75" style="4" customWidth="1"/>
    <col min="7688" max="7688" width="9.75" style="4" customWidth="1"/>
    <col min="7689" max="7689" width="12.75" style="4" customWidth="1"/>
    <col min="7690" max="7690" width="9.75" style="4" customWidth="1"/>
    <col min="7691" max="7691" width="12.75" style="4" customWidth="1"/>
    <col min="7692" max="7692" width="9.75" style="4" customWidth="1"/>
    <col min="7693" max="7693" width="12.75" style="4" customWidth="1"/>
    <col min="7694" max="7694" width="9.75" style="4" customWidth="1"/>
    <col min="7695" max="7936" width="9" style="4"/>
    <col min="7937" max="7937" width="12.75" style="4" customWidth="1"/>
    <col min="7938" max="7938" width="9.75" style="4" customWidth="1"/>
    <col min="7939" max="7939" width="12.75" style="4" customWidth="1"/>
    <col min="7940" max="7940" width="9.75" style="4" customWidth="1"/>
    <col min="7941" max="7941" width="12.75" style="4" customWidth="1"/>
    <col min="7942" max="7942" width="9.75" style="4" customWidth="1"/>
    <col min="7943" max="7943" width="12.75" style="4" customWidth="1"/>
    <col min="7944" max="7944" width="9.75" style="4" customWidth="1"/>
    <col min="7945" max="7945" width="12.75" style="4" customWidth="1"/>
    <col min="7946" max="7946" width="9.75" style="4" customWidth="1"/>
    <col min="7947" max="7947" width="12.75" style="4" customWidth="1"/>
    <col min="7948" max="7948" width="9.75" style="4" customWidth="1"/>
    <col min="7949" max="7949" width="12.75" style="4" customWidth="1"/>
    <col min="7950" max="7950" width="9.75" style="4" customWidth="1"/>
    <col min="7951" max="8192" width="9" style="4"/>
    <col min="8193" max="8193" width="12.75" style="4" customWidth="1"/>
    <col min="8194" max="8194" width="9.75" style="4" customWidth="1"/>
    <col min="8195" max="8195" width="12.75" style="4" customWidth="1"/>
    <col min="8196" max="8196" width="9.75" style="4" customWidth="1"/>
    <col min="8197" max="8197" width="12.75" style="4" customWidth="1"/>
    <col min="8198" max="8198" width="9.75" style="4" customWidth="1"/>
    <col min="8199" max="8199" width="12.75" style="4" customWidth="1"/>
    <col min="8200" max="8200" width="9.75" style="4" customWidth="1"/>
    <col min="8201" max="8201" width="12.75" style="4" customWidth="1"/>
    <col min="8202" max="8202" width="9.75" style="4" customWidth="1"/>
    <col min="8203" max="8203" width="12.75" style="4" customWidth="1"/>
    <col min="8204" max="8204" width="9.75" style="4" customWidth="1"/>
    <col min="8205" max="8205" width="12.75" style="4" customWidth="1"/>
    <col min="8206" max="8206" width="9.75" style="4" customWidth="1"/>
    <col min="8207" max="8448" width="9" style="4"/>
    <col min="8449" max="8449" width="12.75" style="4" customWidth="1"/>
    <col min="8450" max="8450" width="9.75" style="4" customWidth="1"/>
    <col min="8451" max="8451" width="12.75" style="4" customWidth="1"/>
    <col min="8452" max="8452" width="9.75" style="4" customWidth="1"/>
    <col min="8453" max="8453" width="12.75" style="4" customWidth="1"/>
    <col min="8454" max="8454" width="9.75" style="4" customWidth="1"/>
    <col min="8455" max="8455" width="12.75" style="4" customWidth="1"/>
    <col min="8456" max="8456" width="9.75" style="4" customWidth="1"/>
    <col min="8457" max="8457" width="12.75" style="4" customWidth="1"/>
    <col min="8458" max="8458" width="9.75" style="4" customWidth="1"/>
    <col min="8459" max="8459" width="12.75" style="4" customWidth="1"/>
    <col min="8460" max="8460" width="9.75" style="4" customWidth="1"/>
    <col min="8461" max="8461" width="12.75" style="4" customWidth="1"/>
    <col min="8462" max="8462" width="9.75" style="4" customWidth="1"/>
    <col min="8463" max="8704" width="9" style="4"/>
    <col min="8705" max="8705" width="12.75" style="4" customWidth="1"/>
    <col min="8706" max="8706" width="9.75" style="4" customWidth="1"/>
    <col min="8707" max="8707" width="12.75" style="4" customWidth="1"/>
    <col min="8708" max="8708" width="9.75" style="4" customWidth="1"/>
    <col min="8709" max="8709" width="12.75" style="4" customWidth="1"/>
    <col min="8710" max="8710" width="9.75" style="4" customWidth="1"/>
    <col min="8711" max="8711" width="12.75" style="4" customWidth="1"/>
    <col min="8712" max="8712" width="9.75" style="4" customWidth="1"/>
    <col min="8713" max="8713" width="12.75" style="4" customWidth="1"/>
    <col min="8714" max="8714" width="9.75" style="4" customWidth="1"/>
    <col min="8715" max="8715" width="12.75" style="4" customWidth="1"/>
    <col min="8716" max="8716" width="9.75" style="4" customWidth="1"/>
    <col min="8717" max="8717" width="12.75" style="4" customWidth="1"/>
    <col min="8718" max="8718" width="9.75" style="4" customWidth="1"/>
    <col min="8719" max="8960" width="9" style="4"/>
    <col min="8961" max="8961" width="12.75" style="4" customWidth="1"/>
    <col min="8962" max="8962" width="9.75" style="4" customWidth="1"/>
    <col min="8963" max="8963" width="12.75" style="4" customWidth="1"/>
    <col min="8964" max="8964" width="9.75" style="4" customWidth="1"/>
    <col min="8965" max="8965" width="12.75" style="4" customWidth="1"/>
    <col min="8966" max="8966" width="9.75" style="4" customWidth="1"/>
    <col min="8967" max="8967" width="12.75" style="4" customWidth="1"/>
    <col min="8968" max="8968" width="9.75" style="4" customWidth="1"/>
    <col min="8969" max="8969" width="12.75" style="4" customWidth="1"/>
    <col min="8970" max="8970" width="9.75" style="4" customWidth="1"/>
    <col min="8971" max="8971" width="12.75" style="4" customWidth="1"/>
    <col min="8972" max="8972" width="9.75" style="4" customWidth="1"/>
    <col min="8973" max="8973" width="12.75" style="4" customWidth="1"/>
    <col min="8974" max="8974" width="9.75" style="4" customWidth="1"/>
    <col min="8975" max="9216" width="9" style="4"/>
    <col min="9217" max="9217" width="12.75" style="4" customWidth="1"/>
    <col min="9218" max="9218" width="9.75" style="4" customWidth="1"/>
    <col min="9219" max="9219" width="12.75" style="4" customWidth="1"/>
    <col min="9220" max="9220" width="9.75" style="4" customWidth="1"/>
    <col min="9221" max="9221" width="12.75" style="4" customWidth="1"/>
    <col min="9222" max="9222" width="9.75" style="4" customWidth="1"/>
    <col min="9223" max="9223" width="12.75" style="4" customWidth="1"/>
    <col min="9224" max="9224" width="9.75" style="4" customWidth="1"/>
    <col min="9225" max="9225" width="12.75" style="4" customWidth="1"/>
    <col min="9226" max="9226" width="9.75" style="4" customWidth="1"/>
    <col min="9227" max="9227" width="12.75" style="4" customWidth="1"/>
    <col min="9228" max="9228" width="9.75" style="4" customWidth="1"/>
    <col min="9229" max="9229" width="12.75" style="4" customWidth="1"/>
    <col min="9230" max="9230" width="9.75" style="4" customWidth="1"/>
    <col min="9231" max="9472" width="9" style="4"/>
    <col min="9473" max="9473" width="12.75" style="4" customWidth="1"/>
    <col min="9474" max="9474" width="9.75" style="4" customWidth="1"/>
    <col min="9475" max="9475" width="12.75" style="4" customWidth="1"/>
    <col min="9476" max="9476" width="9.75" style="4" customWidth="1"/>
    <col min="9477" max="9477" width="12.75" style="4" customWidth="1"/>
    <col min="9478" max="9478" width="9.75" style="4" customWidth="1"/>
    <col min="9479" max="9479" width="12.75" style="4" customWidth="1"/>
    <col min="9480" max="9480" width="9.75" style="4" customWidth="1"/>
    <col min="9481" max="9481" width="12.75" style="4" customWidth="1"/>
    <col min="9482" max="9482" width="9.75" style="4" customWidth="1"/>
    <col min="9483" max="9483" width="12.75" style="4" customWidth="1"/>
    <col min="9484" max="9484" width="9.75" style="4" customWidth="1"/>
    <col min="9485" max="9485" width="12.75" style="4" customWidth="1"/>
    <col min="9486" max="9486" width="9.75" style="4" customWidth="1"/>
    <col min="9487" max="9728" width="9" style="4"/>
    <col min="9729" max="9729" width="12.75" style="4" customWidth="1"/>
    <col min="9730" max="9730" width="9.75" style="4" customWidth="1"/>
    <col min="9731" max="9731" width="12.75" style="4" customWidth="1"/>
    <col min="9732" max="9732" width="9.75" style="4" customWidth="1"/>
    <col min="9733" max="9733" width="12.75" style="4" customWidth="1"/>
    <col min="9734" max="9734" width="9.75" style="4" customWidth="1"/>
    <col min="9735" max="9735" width="12.75" style="4" customWidth="1"/>
    <col min="9736" max="9736" width="9.75" style="4" customWidth="1"/>
    <col min="9737" max="9737" width="12.75" style="4" customWidth="1"/>
    <col min="9738" max="9738" width="9.75" style="4" customWidth="1"/>
    <col min="9739" max="9739" width="12.75" style="4" customWidth="1"/>
    <col min="9740" max="9740" width="9.75" style="4" customWidth="1"/>
    <col min="9741" max="9741" width="12.75" style="4" customWidth="1"/>
    <col min="9742" max="9742" width="9.75" style="4" customWidth="1"/>
    <col min="9743" max="9984" width="9" style="4"/>
    <col min="9985" max="9985" width="12.75" style="4" customWidth="1"/>
    <col min="9986" max="9986" width="9.75" style="4" customWidth="1"/>
    <col min="9987" max="9987" width="12.75" style="4" customWidth="1"/>
    <col min="9988" max="9988" width="9.75" style="4" customWidth="1"/>
    <col min="9989" max="9989" width="12.75" style="4" customWidth="1"/>
    <col min="9990" max="9990" width="9.75" style="4" customWidth="1"/>
    <col min="9991" max="9991" width="12.75" style="4" customWidth="1"/>
    <col min="9992" max="9992" width="9.75" style="4" customWidth="1"/>
    <col min="9993" max="9993" width="12.75" style="4" customWidth="1"/>
    <col min="9994" max="9994" width="9.75" style="4" customWidth="1"/>
    <col min="9995" max="9995" width="12.75" style="4" customWidth="1"/>
    <col min="9996" max="9996" width="9.75" style="4" customWidth="1"/>
    <col min="9997" max="9997" width="12.75" style="4" customWidth="1"/>
    <col min="9998" max="9998" width="9.75" style="4" customWidth="1"/>
    <col min="9999" max="10240" width="9" style="4"/>
    <col min="10241" max="10241" width="12.75" style="4" customWidth="1"/>
    <col min="10242" max="10242" width="9.75" style="4" customWidth="1"/>
    <col min="10243" max="10243" width="12.75" style="4" customWidth="1"/>
    <col min="10244" max="10244" width="9.75" style="4" customWidth="1"/>
    <col min="10245" max="10245" width="12.75" style="4" customWidth="1"/>
    <col min="10246" max="10246" width="9.75" style="4" customWidth="1"/>
    <col min="10247" max="10247" width="12.75" style="4" customWidth="1"/>
    <col min="10248" max="10248" width="9.75" style="4" customWidth="1"/>
    <col min="10249" max="10249" width="12.75" style="4" customWidth="1"/>
    <col min="10250" max="10250" width="9.75" style="4" customWidth="1"/>
    <col min="10251" max="10251" width="12.75" style="4" customWidth="1"/>
    <col min="10252" max="10252" width="9.75" style="4" customWidth="1"/>
    <col min="10253" max="10253" width="12.75" style="4" customWidth="1"/>
    <col min="10254" max="10254" width="9.75" style="4" customWidth="1"/>
    <col min="10255" max="10496" width="9" style="4"/>
    <col min="10497" max="10497" width="12.75" style="4" customWidth="1"/>
    <col min="10498" max="10498" width="9.75" style="4" customWidth="1"/>
    <col min="10499" max="10499" width="12.75" style="4" customWidth="1"/>
    <col min="10500" max="10500" width="9.75" style="4" customWidth="1"/>
    <col min="10501" max="10501" width="12.75" style="4" customWidth="1"/>
    <col min="10502" max="10502" width="9.75" style="4" customWidth="1"/>
    <col min="10503" max="10503" width="12.75" style="4" customWidth="1"/>
    <col min="10504" max="10504" width="9.75" style="4" customWidth="1"/>
    <col min="10505" max="10505" width="12.75" style="4" customWidth="1"/>
    <col min="10506" max="10506" width="9.75" style="4" customWidth="1"/>
    <col min="10507" max="10507" width="12.75" style="4" customWidth="1"/>
    <col min="10508" max="10508" width="9.75" style="4" customWidth="1"/>
    <col min="10509" max="10509" width="12.75" style="4" customWidth="1"/>
    <col min="10510" max="10510" width="9.75" style="4" customWidth="1"/>
    <col min="10511" max="10752" width="9" style="4"/>
    <col min="10753" max="10753" width="12.75" style="4" customWidth="1"/>
    <col min="10754" max="10754" width="9.75" style="4" customWidth="1"/>
    <col min="10755" max="10755" width="12.75" style="4" customWidth="1"/>
    <col min="10756" max="10756" width="9.75" style="4" customWidth="1"/>
    <col min="10757" max="10757" width="12.75" style="4" customWidth="1"/>
    <col min="10758" max="10758" width="9.75" style="4" customWidth="1"/>
    <col min="10759" max="10759" width="12.75" style="4" customWidth="1"/>
    <col min="10760" max="10760" width="9.75" style="4" customWidth="1"/>
    <col min="10761" max="10761" width="12.75" style="4" customWidth="1"/>
    <col min="10762" max="10762" width="9.75" style="4" customWidth="1"/>
    <col min="10763" max="10763" width="12.75" style="4" customWidth="1"/>
    <col min="10764" max="10764" width="9.75" style="4" customWidth="1"/>
    <col min="10765" max="10765" width="12.75" style="4" customWidth="1"/>
    <col min="10766" max="10766" width="9.75" style="4" customWidth="1"/>
    <col min="10767" max="11008" width="9" style="4"/>
    <col min="11009" max="11009" width="12.75" style="4" customWidth="1"/>
    <col min="11010" max="11010" width="9.75" style="4" customWidth="1"/>
    <col min="11011" max="11011" width="12.75" style="4" customWidth="1"/>
    <col min="11012" max="11012" width="9.75" style="4" customWidth="1"/>
    <col min="11013" max="11013" width="12.75" style="4" customWidth="1"/>
    <col min="11014" max="11014" width="9.75" style="4" customWidth="1"/>
    <col min="11015" max="11015" width="12.75" style="4" customWidth="1"/>
    <col min="11016" max="11016" width="9.75" style="4" customWidth="1"/>
    <col min="11017" max="11017" width="12.75" style="4" customWidth="1"/>
    <col min="11018" max="11018" width="9.75" style="4" customWidth="1"/>
    <col min="11019" max="11019" width="12.75" style="4" customWidth="1"/>
    <col min="11020" max="11020" width="9.75" style="4" customWidth="1"/>
    <col min="11021" max="11021" width="12.75" style="4" customWidth="1"/>
    <col min="11022" max="11022" width="9.75" style="4" customWidth="1"/>
    <col min="11023" max="11264" width="9" style="4"/>
    <col min="11265" max="11265" width="12.75" style="4" customWidth="1"/>
    <col min="11266" max="11266" width="9.75" style="4" customWidth="1"/>
    <col min="11267" max="11267" width="12.75" style="4" customWidth="1"/>
    <col min="11268" max="11268" width="9.75" style="4" customWidth="1"/>
    <col min="11269" max="11269" width="12.75" style="4" customWidth="1"/>
    <col min="11270" max="11270" width="9.75" style="4" customWidth="1"/>
    <col min="11271" max="11271" width="12.75" style="4" customWidth="1"/>
    <col min="11272" max="11272" width="9.75" style="4" customWidth="1"/>
    <col min="11273" max="11273" width="12.75" style="4" customWidth="1"/>
    <col min="11274" max="11274" width="9.75" style="4" customWidth="1"/>
    <col min="11275" max="11275" width="12.75" style="4" customWidth="1"/>
    <col min="11276" max="11276" width="9.75" style="4" customWidth="1"/>
    <col min="11277" max="11277" width="12.75" style="4" customWidth="1"/>
    <col min="11278" max="11278" width="9.75" style="4" customWidth="1"/>
    <col min="11279" max="11520" width="9" style="4"/>
    <col min="11521" max="11521" width="12.75" style="4" customWidth="1"/>
    <col min="11522" max="11522" width="9.75" style="4" customWidth="1"/>
    <col min="11523" max="11523" width="12.75" style="4" customWidth="1"/>
    <col min="11524" max="11524" width="9.75" style="4" customWidth="1"/>
    <col min="11525" max="11525" width="12.75" style="4" customWidth="1"/>
    <col min="11526" max="11526" width="9.75" style="4" customWidth="1"/>
    <col min="11527" max="11527" width="12.75" style="4" customWidth="1"/>
    <col min="11528" max="11528" width="9.75" style="4" customWidth="1"/>
    <col min="11529" max="11529" width="12.75" style="4" customWidth="1"/>
    <col min="11530" max="11530" width="9.75" style="4" customWidth="1"/>
    <col min="11531" max="11531" width="12.75" style="4" customWidth="1"/>
    <col min="11532" max="11532" width="9.75" style="4" customWidth="1"/>
    <col min="11533" max="11533" width="12.75" style="4" customWidth="1"/>
    <col min="11534" max="11534" width="9.75" style="4" customWidth="1"/>
    <col min="11535" max="11776" width="9" style="4"/>
    <col min="11777" max="11777" width="12.75" style="4" customWidth="1"/>
    <col min="11778" max="11778" width="9.75" style="4" customWidth="1"/>
    <col min="11779" max="11779" width="12.75" style="4" customWidth="1"/>
    <col min="11780" max="11780" width="9.75" style="4" customWidth="1"/>
    <col min="11781" max="11781" width="12.75" style="4" customWidth="1"/>
    <col min="11782" max="11782" width="9.75" style="4" customWidth="1"/>
    <col min="11783" max="11783" width="12.75" style="4" customWidth="1"/>
    <col min="11784" max="11784" width="9.75" style="4" customWidth="1"/>
    <col min="11785" max="11785" width="12.75" style="4" customWidth="1"/>
    <col min="11786" max="11786" width="9.75" style="4" customWidth="1"/>
    <col min="11787" max="11787" width="12.75" style="4" customWidth="1"/>
    <col min="11788" max="11788" width="9.75" style="4" customWidth="1"/>
    <col min="11789" max="11789" width="12.75" style="4" customWidth="1"/>
    <col min="11790" max="11790" width="9.75" style="4" customWidth="1"/>
    <col min="11791" max="12032" width="9" style="4"/>
    <col min="12033" max="12033" width="12.75" style="4" customWidth="1"/>
    <col min="12034" max="12034" width="9.75" style="4" customWidth="1"/>
    <col min="12035" max="12035" width="12.75" style="4" customWidth="1"/>
    <col min="12036" max="12036" width="9.75" style="4" customWidth="1"/>
    <col min="12037" max="12037" width="12.75" style="4" customWidth="1"/>
    <col min="12038" max="12038" width="9.75" style="4" customWidth="1"/>
    <col min="12039" max="12039" width="12.75" style="4" customWidth="1"/>
    <col min="12040" max="12040" width="9.75" style="4" customWidth="1"/>
    <col min="12041" max="12041" width="12.75" style="4" customWidth="1"/>
    <col min="12042" max="12042" width="9.75" style="4" customWidth="1"/>
    <col min="12043" max="12043" width="12.75" style="4" customWidth="1"/>
    <col min="12044" max="12044" width="9.75" style="4" customWidth="1"/>
    <col min="12045" max="12045" width="12.75" style="4" customWidth="1"/>
    <col min="12046" max="12046" width="9.75" style="4" customWidth="1"/>
    <col min="12047" max="12288" width="9" style="4"/>
    <col min="12289" max="12289" width="12.75" style="4" customWidth="1"/>
    <col min="12290" max="12290" width="9.75" style="4" customWidth="1"/>
    <col min="12291" max="12291" width="12.75" style="4" customWidth="1"/>
    <col min="12292" max="12292" width="9.75" style="4" customWidth="1"/>
    <col min="12293" max="12293" width="12.75" style="4" customWidth="1"/>
    <col min="12294" max="12294" width="9.75" style="4" customWidth="1"/>
    <col min="12295" max="12295" width="12.75" style="4" customWidth="1"/>
    <col min="12296" max="12296" width="9.75" style="4" customWidth="1"/>
    <col min="12297" max="12297" width="12.75" style="4" customWidth="1"/>
    <col min="12298" max="12298" width="9.75" style="4" customWidth="1"/>
    <col min="12299" max="12299" width="12.75" style="4" customWidth="1"/>
    <col min="12300" max="12300" width="9.75" style="4" customWidth="1"/>
    <col min="12301" max="12301" width="12.75" style="4" customWidth="1"/>
    <col min="12302" max="12302" width="9.75" style="4" customWidth="1"/>
    <col min="12303" max="12544" width="9" style="4"/>
    <col min="12545" max="12545" width="12.75" style="4" customWidth="1"/>
    <col min="12546" max="12546" width="9.75" style="4" customWidth="1"/>
    <col min="12547" max="12547" width="12.75" style="4" customWidth="1"/>
    <col min="12548" max="12548" width="9.75" style="4" customWidth="1"/>
    <col min="12549" max="12549" width="12.75" style="4" customWidth="1"/>
    <col min="12550" max="12550" width="9.75" style="4" customWidth="1"/>
    <col min="12551" max="12551" width="12.75" style="4" customWidth="1"/>
    <col min="12552" max="12552" width="9.75" style="4" customWidth="1"/>
    <col min="12553" max="12553" width="12.75" style="4" customWidth="1"/>
    <col min="12554" max="12554" width="9.75" style="4" customWidth="1"/>
    <col min="12555" max="12555" width="12.75" style="4" customWidth="1"/>
    <col min="12556" max="12556" width="9.75" style="4" customWidth="1"/>
    <col min="12557" max="12557" width="12.75" style="4" customWidth="1"/>
    <col min="12558" max="12558" width="9.75" style="4" customWidth="1"/>
    <col min="12559" max="12800" width="9" style="4"/>
    <col min="12801" max="12801" width="12.75" style="4" customWidth="1"/>
    <col min="12802" max="12802" width="9.75" style="4" customWidth="1"/>
    <col min="12803" max="12803" width="12.75" style="4" customWidth="1"/>
    <col min="12804" max="12804" width="9.75" style="4" customWidth="1"/>
    <col min="12805" max="12805" width="12.75" style="4" customWidth="1"/>
    <col min="12806" max="12806" width="9.75" style="4" customWidth="1"/>
    <col min="12807" max="12807" width="12.75" style="4" customWidth="1"/>
    <col min="12808" max="12808" width="9.75" style="4" customWidth="1"/>
    <col min="12809" max="12809" width="12.75" style="4" customWidth="1"/>
    <col min="12810" max="12810" width="9.75" style="4" customWidth="1"/>
    <col min="12811" max="12811" width="12.75" style="4" customWidth="1"/>
    <col min="12812" max="12812" width="9.75" style="4" customWidth="1"/>
    <col min="12813" max="12813" width="12.75" style="4" customWidth="1"/>
    <col min="12814" max="12814" width="9.75" style="4" customWidth="1"/>
    <col min="12815" max="13056" width="9" style="4"/>
    <col min="13057" max="13057" width="12.75" style="4" customWidth="1"/>
    <col min="13058" max="13058" width="9.75" style="4" customWidth="1"/>
    <col min="13059" max="13059" width="12.75" style="4" customWidth="1"/>
    <col min="13060" max="13060" width="9.75" style="4" customWidth="1"/>
    <col min="13061" max="13061" width="12.75" style="4" customWidth="1"/>
    <col min="13062" max="13062" width="9.75" style="4" customWidth="1"/>
    <col min="13063" max="13063" width="12.75" style="4" customWidth="1"/>
    <col min="13064" max="13064" width="9.75" style="4" customWidth="1"/>
    <col min="13065" max="13065" width="12.75" style="4" customWidth="1"/>
    <col min="13066" max="13066" width="9.75" style="4" customWidth="1"/>
    <col min="13067" max="13067" width="12.75" style="4" customWidth="1"/>
    <col min="13068" max="13068" width="9.75" style="4" customWidth="1"/>
    <col min="13069" max="13069" width="12.75" style="4" customWidth="1"/>
    <col min="13070" max="13070" width="9.75" style="4" customWidth="1"/>
    <col min="13071" max="13312" width="9" style="4"/>
    <col min="13313" max="13313" width="12.75" style="4" customWidth="1"/>
    <col min="13314" max="13314" width="9.75" style="4" customWidth="1"/>
    <col min="13315" max="13315" width="12.75" style="4" customWidth="1"/>
    <col min="13316" max="13316" width="9.75" style="4" customWidth="1"/>
    <col min="13317" max="13317" width="12.75" style="4" customWidth="1"/>
    <col min="13318" max="13318" width="9.75" style="4" customWidth="1"/>
    <col min="13319" max="13319" width="12.75" style="4" customWidth="1"/>
    <col min="13320" max="13320" width="9.75" style="4" customWidth="1"/>
    <col min="13321" max="13321" width="12.75" style="4" customWidth="1"/>
    <col min="13322" max="13322" width="9.75" style="4" customWidth="1"/>
    <col min="13323" max="13323" width="12.75" style="4" customWidth="1"/>
    <col min="13324" max="13324" width="9.75" style="4" customWidth="1"/>
    <col min="13325" max="13325" width="12.75" style="4" customWidth="1"/>
    <col min="13326" max="13326" width="9.75" style="4" customWidth="1"/>
    <col min="13327" max="13568" width="9" style="4"/>
    <col min="13569" max="13569" width="12.75" style="4" customWidth="1"/>
    <col min="13570" max="13570" width="9.75" style="4" customWidth="1"/>
    <col min="13571" max="13571" width="12.75" style="4" customWidth="1"/>
    <col min="13572" max="13572" width="9.75" style="4" customWidth="1"/>
    <col min="13573" max="13573" width="12.75" style="4" customWidth="1"/>
    <col min="13574" max="13574" width="9.75" style="4" customWidth="1"/>
    <col min="13575" max="13575" width="12.75" style="4" customWidth="1"/>
    <col min="13576" max="13576" width="9.75" style="4" customWidth="1"/>
    <col min="13577" max="13577" width="12.75" style="4" customWidth="1"/>
    <col min="13578" max="13578" width="9.75" style="4" customWidth="1"/>
    <col min="13579" max="13579" width="12.75" style="4" customWidth="1"/>
    <col min="13580" max="13580" width="9.75" style="4" customWidth="1"/>
    <col min="13581" max="13581" width="12.75" style="4" customWidth="1"/>
    <col min="13582" max="13582" width="9.75" style="4" customWidth="1"/>
    <col min="13583" max="13824" width="9" style="4"/>
    <col min="13825" max="13825" width="12.75" style="4" customWidth="1"/>
    <col min="13826" max="13826" width="9.75" style="4" customWidth="1"/>
    <col min="13827" max="13827" width="12.75" style="4" customWidth="1"/>
    <col min="13828" max="13828" width="9.75" style="4" customWidth="1"/>
    <col min="13829" max="13829" width="12.75" style="4" customWidth="1"/>
    <col min="13830" max="13830" width="9.75" style="4" customWidth="1"/>
    <col min="13831" max="13831" width="12.75" style="4" customWidth="1"/>
    <col min="13832" max="13832" width="9.75" style="4" customWidth="1"/>
    <col min="13833" max="13833" width="12.75" style="4" customWidth="1"/>
    <col min="13834" max="13834" width="9.75" style="4" customWidth="1"/>
    <col min="13835" max="13835" width="12.75" style="4" customWidth="1"/>
    <col min="13836" max="13836" width="9.75" style="4" customWidth="1"/>
    <col min="13837" max="13837" width="12.75" style="4" customWidth="1"/>
    <col min="13838" max="13838" width="9.75" style="4" customWidth="1"/>
    <col min="13839" max="14080" width="9" style="4"/>
    <col min="14081" max="14081" width="12.75" style="4" customWidth="1"/>
    <col min="14082" max="14082" width="9.75" style="4" customWidth="1"/>
    <col min="14083" max="14083" width="12.75" style="4" customWidth="1"/>
    <col min="14084" max="14084" width="9.75" style="4" customWidth="1"/>
    <col min="14085" max="14085" width="12.75" style="4" customWidth="1"/>
    <col min="14086" max="14086" width="9.75" style="4" customWidth="1"/>
    <col min="14087" max="14087" width="12.75" style="4" customWidth="1"/>
    <col min="14088" max="14088" width="9.75" style="4" customWidth="1"/>
    <col min="14089" max="14089" width="12.75" style="4" customWidth="1"/>
    <col min="14090" max="14090" width="9.75" style="4" customWidth="1"/>
    <col min="14091" max="14091" width="12.75" style="4" customWidth="1"/>
    <col min="14092" max="14092" width="9.75" style="4" customWidth="1"/>
    <col min="14093" max="14093" width="12.75" style="4" customWidth="1"/>
    <col min="14094" max="14094" width="9.75" style="4" customWidth="1"/>
    <col min="14095" max="14336" width="9" style="4"/>
    <col min="14337" max="14337" width="12.75" style="4" customWidth="1"/>
    <col min="14338" max="14338" width="9.75" style="4" customWidth="1"/>
    <col min="14339" max="14339" width="12.75" style="4" customWidth="1"/>
    <col min="14340" max="14340" width="9.75" style="4" customWidth="1"/>
    <col min="14341" max="14341" width="12.75" style="4" customWidth="1"/>
    <col min="14342" max="14342" width="9.75" style="4" customWidth="1"/>
    <col min="14343" max="14343" width="12.75" style="4" customWidth="1"/>
    <col min="14344" max="14344" width="9.75" style="4" customWidth="1"/>
    <col min="14345" max="14345" width="12.75" style="4" customWidth="1"/>
    <col min="14346" max="14346" width="9.75" style="4" customWidth="1"/>
    <col min="14347" max="14347" width="12.75" style="4" customWidth="1"/>
    <col min="14348" max="14348" width="9.75" style="4" customWidth="1"/>
    <col min="14349" max="14349" width="12.75" style="4" customWidth="1"/>
    <col min="14350" max="14350" width="9.75" style="4" customWidth="1"/>
    <col min="14351" max="14592" width="9" style="4"/>
    <col min="14593" max="14593" width="12.75" style="4" customWidth="1"/>
    <col min="14594" max="14594" width="9.75" style="4" customWidth="1"/>
    <col min="14595" max="14595" width="12.75" style="4" customWidth="1"/>
    <col min="14596" max="14596" width="9.75" style="4" customWidth="1"/>
    <col min="14597" max="14597" width="12.75" style="4" customWidth="1"/>
    <col min="14598" max="14598" width="9.75" style="4" customWidth="1"/>
    <col min="14599" max="14599" width="12.75" style="4" customWidth="1"/>
    <col min="14600" max="14600" width="9.75" style="4" customWidth="1"/>
    <col min="14601" max="14601" width="12.75" style="4" customWidth="1"/>
    <col min="14602" max="14602" width="9.75" style="4" customWidth="1"/>
    <col min="14603" max="14603" width="12.75" style="4" customWidth="1"/>
    <col min="14604" max="14604" width="9.75" style="4" customWidth="1"/>
    <col min="14605" max="14605" width="12.75" style="4" customWidth="1"/>
    <col min="14606" max="14606" width="9.75" style="4" customWidth="1"/>
    <col min="14607" max="14848" width="9" style="4"/>
    <col min="14849" max="14849" width="12.75" style="4" customWidth="1"/>
    <col min="14850" max="14850" width="9.75" style="4" customWidth="1"/>
    <col min="14851" max="14851" width="12.75" style="4" customWidth="1"/>
    <col min="14852" max="14852" width="9.75" style="4" customWidth="1"/>
    <col min="14853" max="14853" width="12.75" style="4" customWidth="1"/>
    <col min="14854" max="14854" width="9.75" style="4" customWidth="1"/>
    <col min="14855" max="14855" width="12.75" style="4" customWidth="1"/>
    <col min="14856" max="14856" width="9.75" style="4" customWidth="1"/>
    <col min="14857" max="14857" width="12.75" style="4" customWidth="1"/>
    <col min="14858" max="14858" width="9.75" style="4" customWidth="1"/>
    <col min="14859" max="14859" width="12.75" style="4" customWidth="1"/>
    <col min="14860" max="14860" width="9.75" style="4" customWidth="1"/>
    <col min="14861" max="14861" width="12.75" style="4" customWidth="1"/>
    <col min="14862" max="14862" width="9.75" style="4" customWidth="1"/>
    <col min="14863" max="15104" width="9" style="4"/>
    <col min="15105" max="15105" width="12.75" style="4" customWidth="1"/>
    <col min="15106" max="15106" width="9.75" style="4" customWidth="1"/>
    <col min="15107" max="15107" width="12.75" style="4" customWidth="1"/>
    <col min="15108" max="15108" width="9.75" style="4" customWidth="1"/>
    <col min="15109" max="15109" width="12.75" style="4" customWidth="1"/>
    <col min="15110" max="15110" width="9.75" style="4" customWidth="1"/>
    <col min="15111" max="15111" width="12.75" style="4" customWidth="1"/>
    <col min="15112" max="15112" width="9.75" style="4" customWidth="1"/>
    <col min="15113" max="15113" width="12.75" style="4" customWidth="1"/>
    <col min="15114" max="15114" width="9.75" style="4" customWidth="1"/>
    <col min="15115" max="15115" width="12.75" style="4" customWidth="1"/>
    <col min="15116" max="15116" width="9.75" style="4" customWidth="1"/>
    <col min="15117" max="15117" width="12.75" style="4" customWidth="1"/>
    <col min="15118" max="15118" width="9.75" style="4" customWidth="1"/>
    <col min="15119" max="15360" width="9" style="4"/>
    <col min="15361" max="15361" width="12.75" style="4" customWidth="1"/>
    <col min="15362" max="15362" width="9.75" style="4" customWidth="1"/>
    <col min="15363" max="15363" width="12.75" style="4" customWidth="1"/>
    <col min="15364" max="15364" width="9.75" style="4" customWidth="1"/>
    <col min="15365" max="15365" width="12.75" style="4" customWidth="1"/>
    <col min="15366" max="15366" width="9.75" style="4" customWidth="1"/>
    <col min="15367" max="15367" width="12.75" style="4" customWidth="1"/>
    <col min="15368" max="15368" width="9.75" style="4" customWidth="1"/>
    <col min="15369" max="15369" width="12.75" style="4" customWidth="1"/>
    <col min="15370" max="15370" width="9.75" style="4" customWidth="1"/>
    <col min="15371" max="15371" width="12.75" style="4" customWidth="1"/>
    <col min="15372" max="15372" width="9.75" style="4" customWidth="1"/>
    <col min="15373" max="15373" width="12.75" style="4" customWidth="1"/>
    <col min="15374" max="15374" width="9.75" style="4" customWidth="1"/>
    <col min="15375" max="15616" width="9" style="4"/>
    <col min="15617" max="15617" width="12.75" style="4" customWidth="1"/>
    <col min="15618" max="15618" width="9.75" style="4" customWidth="1"/>
    <col min="15619" max="15619" width="12.75" style="4" customWidth="1"/>
    <col min="15620" max="15620" width="9.75" style="4" customWidth="1"/>
    <col min="15621" max="15621" width="12.75" style="4" customWidth="1"/>
    <col min="15622" max="15622" width="9.75" style="4" customWidth="1"/>
    <col min="15623" max="15623" width="12.75" style="4" customWidth="1"/>
    <col min="15624" max="15624" width="9.75" style="4" customWidth="1"/>
    <col min="15625" max="15625" width="12.75" style="4" customWidth="1"/>
    <col min="15626" max="15626" width="9.75" style="4" customWidth="1"/>
    <col min="15627" max="15627" width="12.75" style="4" customWidth="1"/>
    <col min="15628" max="15628" width="9.75" style="4" customWidth="1"/>
    <col min="15629" max="15629" width="12.75" style="4" customWidth="1"/>
    <col min="15630" max="15630" width="9.75" style="4" customWidth="1"/>
    <col min="15631" max="15872" width="9" style="4"/>
    <col min="15873" max="15873" width="12.75" style="4" customWidth="1"/>
    <col min="15874" max="15874" width="9.75" style="4" customWidth="1"/>
    <col min="15875" max="15875" width="12.75" style="4" customWidth="1"/>
    <col min="15876" max="15876" width="9.75" style="4" customWidth="1"/>
    <col min="15877" max="15877" width="12.75" style="4" customWidth="1"/>
    <col min="15878" max="15878" width="9.75" style="4" customWidth="1"/>
    <col min="15879" max="15879" width="12.75" style="4" customWidth="1"/>
    <col min="15880" max="15880" width="9.75" style="4" customWidth="1"/>
    <col min="15881" max="15881" width="12.75" style="4" customWidth="1"/>
    <col min="15882" max="15882" width="9.75" style="4" customWidth="1"/>
    <col min="15883" max="15883" width="12.75" style="4" customWidth="1"/>
    <col min="15884" max="15884" width="9.75" style="4" customWidth="1"/>
    <col min="15885" max="15885" width="12.75" style="4" customWidth="1"/>
    <col min="15886" max="15886" width="9.75" style="4" customWidth="1"/>
    <col min="15887" max="16128" width="9" style="4"/>
    <col min="16129" max="16129" width="12.75" style="4" customWidth="1"/>
    <col min="16130" max="16130" width="9.75" style="4" customWidth="1"/>
    <col min="16131" max="16131" width="12.75" style="4" customWidth="1"/>
    <col min="16132" max="16132" width="9.75" style="4" customWidth="1"/>
    <col min="16133" max="16133" width="12.75" style="4" customWidth="1"/>
    <col min="16134" max="16134" width="9.75" style="4" customWidth="1"/>
    <col min="16135" max="16135" width="12.75" style="4" customWidth="1"/>
    <col min="16136" max="16136" width="9.75" style="4" customWidth="1"/>
    <col min="16137" max="16137" width="12.75" style="4" customWidth="1"/>
    <col min="16138" max="16138" width="9.75" style="4" customWidth="1"/>
    <col min="16139" max="16139" width="12.75" style="4" customWidth="1"/>
    <col min="16140" max="16140" width="9.75" style="4" customWidth="1"/>
    <col min="16141" max="16141" width="12.75" style="4" customWidth="1"/>
    <col min="16142" max="16142" width="9.75" style="4" customWidth="1"/>
    <col min="16143" max="16384" width="9" style="4"/>
  </cols>
  <sheetData>
    <row r="1" spans="1:14" x14ac:dyDescent="0.3">
      <c r="M1" s="311" t="s">
        <v>68</v>
      </c>
      <c r="N1" s="311"/>
    </row>
    <row r="2" spans="1:14" x14ac:dyDescent="0.3">
      <c r="A2" s="312" t="s">
        <v>69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</row>
    <row r="3" spans="1:14" x14ac:dyDescent="0.3">
      <c r="A3" s="312" t="s">
        <v>2318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</row>
    <row r="4" spans="1:14" x14ac:dyDescent="0.3">
      <c r="A4" s="313" t="s">
        <v>70</v>
      </c>
      <c r="B4" s="313"/>
      <c r="C4" s="314" t="s">
        <v>71</v>
      </c>
      <c r="D4" s="314"/>
      <c r="E4" s="313" t="s">
        <v>72</v>
      </c>
      <c r="F4" s="313"/>
      <c r="G4" s="315" t="s">
        <v>73</v>
      </c>
      <c r="H4" s="315"/>
      <c r="I4" s="315" t="s">
        <v>74</v>
      </c>
      <c r="J4" s="315"/>
      <c r="K4" s="315" t="s">
        <v>75</v>
      </c>
      <c r="L4" s="315"/>
      <c r="M4" s="315" t="s">
        <v>76</v>
      </c>
      <c r="N4" s="315"/>
    </row>
    <row r="5" spans="1:14" x14ac:dyDescent="0.3">
      <c r="A5" s="116" t="s">
        <v>77</v>
      </c>
      <c r="B5" s="5" t="s">
        <v>78</v>
      </c>
      <c r="C5" s="116" t="s">
        <v>77</v>
      </c>
      <c r="D5" s="5" t="s">
        <v>78</v>
      </c>
      <c r="E5" s="116" t="s">
        <v>77</v>
      </c>
      <c r="F5" s="5" t="s">
        <v>78</v>
      </c>
      <c r="G5" s="116" t="s">
        <v>77</v>
      </c>
      <c r="H5" s="5" t="s">
        <v>78</v>
      </c>
      <c r="I5" s="116" t="s">
        <v>77</v>
      </c>
      <c r="J5" s="5" t="s">
        <v>78</v>
      </c>
      <c r="K5" s="116" t="s">
        <v>77</v>
      </c>
      <c r="L5" s="5" t="s">
        <v>78</v>
      </c>
      <c r="M5" s="116" t="s">
        <v>77</v>
      </c>
      <c r="N5" s="5" t="s">
        <v>78</v>
      </c>
    </row>
    <row r="6" spans="1:14" s="2" customFormat="1" x14ac:dyDescent="0.3">
      <c r="A6" s="3" t="s">
        <v>58</v>
      </c>
      <c r="B6" s="77">
        <v>50</v>
      </c>
      <c r="C6" s="12" t="s">
        <v>59</v>
      </c>
      <c r="D6" s="77">
        <v>35</v>
      </c>
      <c r="E6" s="3" t="s">
        <v>60</v>
      </c>
      <c r="F6" s="77">
        <v>50</v>
      </c>
      <c r="G6" s="3" t="s">
        <v>61</v>
      </c>
      <c r="H6" s="77">
        <v>50</v>
      </c>
      <c r="I6" s="12" t="s">
        <v>62</v>
      </c>
      <c r="J6" s="77">
        <v>50</v>
      </c>
      <c r="K6" s="41" t="s">
        <v>63</v>
      </c>
      <c r="L6" s="77">
        <v>50</v>
      </c>
      <c r="M6" s="3" t="s">
        <v>64</v>
      </c>
      <c r="N6" s="77">
        <v>50</v>
      </c>
    </row>
    <row r="7" spans="1:14" s="2" customFormat="1" x14ac:dyDescent="0.3">
      <c r="A7" s="3" t="s">
        <v>79</v>
      </c>
      <c r="B7" s="77">
        <v>50</v>
      </c>
      <c r="C7" s="12" t="s">
        <v>80</v>
      </c>
      <c r="D7" s="77">
        <v>50</v>
      </c>
      <c r="E7" s="3" t="s">
        <v>81</v>
      </c>
      <c r="F7" s="77">
        <v>50</v>
      </c>
      <c r="G7" s="3" t="s">
        <v>82</v>
      </c>
      <c r="H7" s="77">
        <v>50</v>
      </c>
      <c r="I7" s="12" t="s">
        <v>83</v>
      </c>
      <c r="J7" s="77">
        <v>50</v>
      </c>
      <c r="K7" s="41" t="s">
        <v>84</v>
      </c>
      <c r="L7" s="77">
        <v>50</v>
      </c>
      <c r="M7" s="3" t="s">
        <v>85</v>
      </c>
      <c r="N7" s="77">
        <v>50</v>
      </c>
    </row>
    <row r="8" spans="1:14" s="2" customFormat="1" x14ac:dyDescent="0.3">
      <c r="A8" s="3" t="s">
        <v>86</v>
      </c>
      <c r="B8" s="77">
        <v>40</v>
      </c>
      <c r="C8" s="12" t="s">
        <v>87</v>
      </c>
      <c r="D8" s="77">
        <v>50</v>
      </c>
      <c r="E8" s="3" t="s">
        <v>88</v>
      </c>
      <c r="F8" s="77">
        <v>50</v>
      </c>
      <c r="G8" s="3" t="s">
        <v>89</v>
      </c>
      <c r="H8" s="77">
        <v>50</v>
      </c>
      <c r="I8" s="12" t="s">
        <v>90</v>
      </c>
      <c r="J8" s="77">
        <v>50</v>
      </c>
      <c r="K8" s="41" t="s">
        <v>91</v>
      </c>
      <c r="L8" s="77">
        <v>50</v>
      </c>
      <c r="M8" s="3" t="s">
        <v>92</v>
      </c>
      <c r="N8" s="77">
        <v>50</v>
      </c>
    </row>
    <row r="9" spans="1:14" s="2" customFormat="1" x14ac:dyDescent="0.3">
      <c r="A9" s="3" t="s">
        <v>93</v>
      </c>
      <c r="B9" s="77">
        <v>50</v>
      </c>
      <c r="C9" s="12" t="s">
        <v>94</v>
      </c>
      <c r="D9" s="78">
        <v>30</v>
      </c>
      <c r="E9" s="3" t="s">
        <v>95</v>
      </c>
      <c r="F9" s="77">
        <v>50</v>
      </c>
      <c r="G9" s="3" t="s">
        <v>96</v>
      </c>
      <c r="H9" s="77">
        <v>50</v>
      </c>
      <c r="I9" s="12" t="s">
        <v>97</v>
      </c>
      <c r="J9" s="77">
        <v>50</v>
      </c>
      <c r="K9" s="41" t="s">
        <v>98</v>
      </c>
      <c r="L9" s="77">
        <v>50</v>
      </c>
      <c r="M9" s="3" t="s">
        <v>99</v>
      </c>
      <c r="N9" s="77">
        <v>50</v>
      </c>
    </row>
    <row r="10" spans="1:14" s="2" customFormat="1" x14ac:dyDescent="0.3">
      <c r="A10" s="3" t="s">
        <v>100</v>
      </c>
      <c r="B10" s="77">
        <v>50</v>
      </c>
      <c r="C10" s="12" t="s">
        <v>101</v>
      </c>
      <c r="D10" s="77">
        <v>40</v>
      </c>
      <c r="E10" s="3" t="s">
        <v>102</v>
      </c>
      <c r="F10" s="77">
        <v>50</v>
      </c>
      <c r="G10" s="3" t="s">
        <v>103</v>
      </c>
      <c r="H10" s="77">
        <v>50</v>
      </c>
      <c r="I10" s="12" t="s">
        <v>104</v>
      </c>
      <c r="J10" s="77">
        <v>50</v>
      </c>
      <c r="K10" s="41" t="s">
        <v>105</v>
      </c>
      <c r="L10" s="77">
        <v>50</v>
      </c>
      <c r="M10" s="6" t="s">
        <v>106</v>
      </c>
      <c r="N10" s="281"/>
    </row>
    <row r="11" spans="1:14" s="2" customFormat="1" x14ac:dyDescent="0.3">
      <c r="A11" s="3" t="s">
        <v>107</v>
      </c>
      <c r="B11" s="77">
        <v>50</v>
      </c>
      <c r="C11" s="12" t="s">
        <v>108</v>
      </c>
      <c r="D11" s="77">
        <v>50</v>
      </c>
      <c r="E11" s="3" t="s">
        <v>109</v>
      </c>
      <c r="F11" s="77">
        <v>50</v>
      </c>
      <c r="G11" s="3" t="s">
        <v>110</v>
      </c>
      <c r="H11" s="77">
        <v>50</v>
      </c>
      <c r="I11" s="12" t="s">
        <v>111</v>
      </c>
      <c r="J11" s="77">
        <v>50</v>
      </c>
      <c r="K11" s="41" t="s">
        <v>112</v>
      </c>
      <c r="L11" s="77">
        <v>50</v>
      </c>
      <c r="M11" s="3" t="s">
        <v>113</v>
      </c>
      <c r="N11" s="77">
        <v>50</v>
      </c>
    </row>
    <row r="12" spans="1:14" s="2" customFormat="1" ht="19.5" thickBot="1" x14ac:dyDescent="0.35">
      <c r="A12" s="3" t="s">
        <v>114</v>
      </c>
      <c r="B12" s="77">
        <v>45</v>
      </c>
      <c r="C12" s="12" t="s">
        <v>115</v>
      </c>
      <c r="D12" s="77">
        <v>50</v>
      </c>
      <c r="E12" s="3" t="s">
        <v>116</v>
      </c>
      <c r="F12" s="77">
        <v>50</v>
      </c>
      <c r="G12" s="3" t="s">
        <v>117</v>
      </c>
      <c r="H12" s="77">
        <v>50</v>
      </c>
      <c r="I12" s="79" t="s">
        <v>118</v>
      </c>
      <c r="J12" s="77">
        <v>50</v>
      </c>
      <c r="K12" s="7" t="s">
        <v>119</v>
      </c>
      <c r="L12" s="8">
        <f>AVERAGE(L6:L11)</f>
        <v>50</v>
      </c>
      <c r="M12" s="3" t="s">
        <v>120</v>
      </c>
      <c r="N12" s="77">
        <v>50</v>
      </c>
    </row>
    <row r="13" spans="1:14" s="2" customFormat="1" ht="19.5" thickTop="1" x14ac:dyDescent="0.3">
      <c r="A13" s="3" t="s">
        <v>121</v>
      </c>
      <c r="B13" s="77">
        <v>50</v>
      </c>
      <c r="C13" s="12" t="s">
        <v>122</v>
      </c>
      <c r="D13" s="77">
        <v>50</v>
      </c>
      <c r="E13" s="3" t="s">
        <v>123</v>
      </c>
      <c r="F13" s="77">
        <v>50</v>
      </c>
      <c r="G13" s="3" t="s">
        <v>124</v>
      </c>
      <c r="H13" s="77">
        <v>50</v>
      </c>
      <c r="I13" s="12" t="s">
        <v>125</v>
      </c>
      <c r="J13" s="77">
        <v>50</v>
      </c>
      <c r="K13" s="9"/>
      <c r="L13" s="9"/>
      <c r="M13" s="3" t="s">
        <v>126</v>
      </c>
      <c r="N13" s="77">
        <v>50</v>
      </c>
    </row>
    <row r="14" spans="1:14" s="2" customFormat="1" ht="19.5" thickBot="1" x14ac:dyDescent="0.35">
      <c r="A14" s="3" t="s">
        <v>127</v>
      </c>
      <c r="B14" s="77">
        <v>50</v>
      </c>
      <c r="C14" s="7" t="s">
        <v>119</v>
      </c>
      <c r="D14" s="11">
        <f>AVERAGE(D6:D13)</f>
        <v>44.375</v>
      </c>
      <c r="E14" s="12" t="s">
        <v>128</v>
      </c>
      <c r="F14" s="77">
        <v>50</v>
      </c>
      <c r="G14" s="3" t="s">
        <v>129</v>
      </c>
      <c r="H14" s="77">
        <v>50</v>
      </c>
      <c r="I14" s="12" t="s">
        <v>130</v>
      </c>
      <c r="J14" s="77">
        <v>50</v>
      </c>
      <c r="K14" s="9"/>
      <c r="L14" s="9"/>
      <c r="M14" s="3" t="s">
        <v>131</v>
      </c>
      <c r="N14" s="77">
        <v>50</v>
      </c>
    </row>
    <row r="15" spans="1:14" s="2" customFormat="1" ht="20.25" thickTop="1" thickBot="1" x14ac:dyDescent="0.35">
      <c r="A15" s="3" t="s">
        <v>132</v>
      </c>
      <c r="B15" s="77">
        <v>35</v>
      </c>
      <c r="C15" s="9"/>
      <c r="D15" s="9"/>
      <c r="E15" s="3" t="s">
        <v>133</v>
      </c>
      <c r="F15" s="77">
        <v>50</v>
      </c>
      <c r="G15" s="3" t="s">
        <v>134</v>
      </c>
      <c r="H15" s="77">
        <v>50</v>
      </c>
      <c r="I15" s="7" t="s">
        <v>119</v>
      </c>
      <c r="J15" s="11">
        <f>AVERAGE(J6:J14)</f>
        <v>50</v>
      </c>
      <c r="K15" s="9"/>
      <c r="L15" s="9"/>
      <c r="M15" s="3" t="s">
        <v>135</v>
      </c>
      <c r="N15" s="77">
        <v>50</v>
      </c>
    </row>
    <row r="16" spans="1:14" s="2" customFormat="1" ht="19.5" thickTop="1" x14ac:dyDescent="0.3">
      <c r="A16" s="3" t="s">
        <v>136</v>
      </c>
      <c r="B16" s="77">
        <v>50</v>
      </c>
      <c r="C16" s="9"/>
      <c r="D16" s="9"/>
      <c r="E16" s="3" t="s">
        <v>137</v>
      </c>
      <c r="F16" s="77">
        <v>50</v>
      </c>
      <c r="G16" s="3" t="s">
        <v>138</v>
      </c>
      <c r="H16" s="77">
        <v>50</v>
      </c>
      <c r="I16" s="9"/>
      <c r="J16" s="9"/>
      <c r="K16" s="9"/>
      <c r="L16" s="9"/>
      <c r="M16" s="3" t="s">
        <v>139</v>
      </c>
      <c r="N16" s="77">
        <v>50</v>
      </c>
    </row>
    <row r="17" spans="1:14" s="2" customFormat="1" x14ac:dyDescent="0.3">
      <c r="A17" s="54" t="s">
        <v>140</v>
      </c>
      <c r="B17" s="77">
        <v>50</v>
      </c>
      <c r="C17" s="9"/>
      <c r="D17" s="9"/>
      <c r="E17" s="3" t="s">
        <v>141</v>
      </c>
      <c r="F17" s="77">
        <v>50</v>
      </c>
      <c r="G17" s="3" t="s">
        <v>142</v>
      </c>
      <c r="H17" s="77">
        <v>50</v>
      </c>
      <c r="I17" s="9"/>
      <c r="J17" s="9"/>
      <c r="K17" s="9"/>
      <c r="L17" s="9"/>
      <c r="M17" s="3" t="s">
        <v>143</v>
      </c>
      <c r="N17" s="77">
        <v>50</v>
      </c>
    </row>
    <row r="18" spans="1:14" ht="19.5" thickBot="1" x14ac:dyDescent="0.35">
      <c r="A18" s="10" t="s">
        <v>119</v>
      </c>
      <c r="B18" s="11">
        <f>AVERAGE(B6:B17)</f>
        <v>47.5</v>
      </c>
      <c r="C18" s="9"/>
      <c r="D18" s="9"/>
      <c r="E18" s="3" t="s">
        <v>144</v>
      </c>
      <c r="F18" s="77">
        <v>50</v>
      </c>
      <c r="G18" s="3" t="s">
        <v>145</v>
      </c>
      <c r="H18" s="77">
        <v>50</v>
      </c>
      <c r="I18" s="9"/>
      <c r="J18" s="9"/>
      <c r="K18" s="9"/>
      <c r="L18" s="9"/>
      <c r="M18" s="3" t="s">
        <v>146</v>
      </c>
      <c r="N18" s="77">
        <v>50</v>
      </c>
    </row>
    <row r="19" spans="1:14" ht="19.5" thickTop="1" x14ac:dyDescent="0.3">
      <c r="A19" s="9"/>
      <c r="B19" s="9"/>
      <c r="C19" s="9"/>
      <c r="D19" s="9"/>
      <c r="E19" s="3" t="s">
        <v>147</v>
      </c>
      <c r="F19" s="77">
        <v>50</v>
      </c>
      <c r="G19" s="3" t="s">
        <v>148</v>
      </c>
      <c r="H19" s="77">
        <v>50</v>
      </c>
      <c r="I19" s="9"/>
      <c r="J19" s="9"/>
      <c r="K19" s="9"/>
      <c r="L19" s="9"/>
      <c r="M19" s="3" t="s">
        <v>149</v>
      </c>
      <c r="N19" s="77">
        <v>50</v>
      </c>
    </row>
    <row r="20" spans="1:14" ht="19.5" thickBot="1" x14ac:dyDescent="0.35">
      <c r="E20" s="10" t="s">
        <v>119</v>
      </c>
      <c r="F20" s="8">
        <f>AVERAGE(F6:F19)</f>
        <v>50</v>
      </c>
      <c r="G20" s="3" t="s">
        <v>150</v>
      </c>
      <c r="H20" s="77">
        <v>50</v>
      </c>
      <c r="M20" s="3" t="s">
        <v>151</v>
      </c>
      <c r="N20" s="77">
        <v>50</v>
      </c>
    </row>
    <row r="21" spans="1:14" ht="19.5" thickTop="1" x14ac:dyDescent="0.3">
      <c r="G21" s="3" t="s">
        <v>152</v>
      </c>
      <c r="H21" s="77">
        <v>50</v>
      </c>
      <c r="M21" s="3" t="s">
        <v>153</v>
      </c>
      <c r="N21" s="77">
        <v>50</v>
      </c>
    </row>
    <row r="22" spans="1:14" x14ac:dyDescent="0.3">
      <c r="G22" s="3" t="s">
        <v>154</v>
      </c>
      <c r="H22" s="77">
        <v>50</v>
      </c>
      <c r="M22" s="3" t="s">
        <v>155</v>
      </c>
      <c r="N22" s="77">
        <v>50</v>
      </c>
    </row>
    <row r="23" spans="1:14" x14ac:dyDescent="0.3">
      <c r="G23" s="3" t="s">
        <v>156</v>
      </c>
      <c r="H23" s="77">
        <v>50</v>
      </c>
      <c r="M23" s="3" t="s">
        <v>157</v>
      </c>
      <c r="N23" s="77">
        <v>50</v>
      </c>
    </row>
    <row r="24" spans="1:14" ht="19.5" thickBot="1" x14ac:dyDescent="0.35">
      <c r="G24" s="10" t="s">
        <v>119</v>
      </c>
      <c r="H24" s="11">
        <f>AVERAGE(H6:H23)</f>
        <v>50</v>
      </c>
      <c r="M24" s="3" t="s">
        <v>158</v>
      </c>
      <c r="N24" s="77">
        <v>50</v>
      </c>
    </row>
    <row r="25" spans="1:14" ht="19.5" thickTop="1" x14ac:dyDescent="0.3">
      <c r="M25" s="3" t="s">
        <v>159</v>
      </c>
      <c r="N25" s="77">
        <v>50</v>
      </c>
    </row>
    <row r="26" spans="1:14" x14ac:dyDescent="0.3">
      <c r="A26" s="13" t="s">
        <v>160</v>
      </c>
      <c r="B26" s="4" t="s">
        <v>595</v>
      </c>
      <c r="M26" s="3" t="s">
        <v>161</v>
      </c>
      <c r="N26" s="77">
        <v>50</v>
      </c>
    </row>
    <row r="27" spans="1:14" ht="19.5" thickBot="1" x14ac:dyDescent="0.35">
      <c r="B27" s="4" t="s">
        <v>162</v>
      </c>
      <c r="M27" s="10" t="s">
        <v>119</v>
      </c>
      <c r="N27" s="11">
        <f>AVERAGE(N6:N26)</f>
        <v>50</v>
      </c>
    </row>
    <row r="28" spans="1:14" ht="19.5" thickTop="1" x14ac:dyDescent="0.3"/>
    <row r="33" spans="2:8" x14ac:dyDescent="0.3">
      <c r="D33" s="60"/>
      <c r="E33" s="60"/>
      <c r="F33" s="60"/>
      <c r="G33" s="60"/>
      <c r="H33" s="60"/>
    </row>
    <row r="35" spans="2:8" x14ac:dyDescent="0.3">
      <c r="B35" s="4" t="s">
        <v>602</v>
      </c>
      <c r="D35" s="4" t="s">
        <v>77</v>
      </c>
      <c r="E35" s="4" t="s">
        <v>78</v>
      </c>
      <c r="F35" s="4" t="s">
        <v>603</v>
      </c>
      <c r="G35" s="4" t="s">
        <v>604</v>
      </c>
      <c r="H35" s="4" t="s">
        <v>66</v>
      </c>
    </row>
    <row r="36" spans="2:8" x14ac:dyDescent="0.3">
      <c r="D36" s="4">
        <v>88</v>
      </c>
      <c r="E36" s="4">
        <v>50</v>
      </c>
      <c r="F36" s="4">
        <f>D36*E36</f>
        <v>4400</v>
      </c>
      <c r="G36" s="4">
        <f>B20+D20+F21+H25+J16+L13+N28</f>
        <v>0</v>
      </c>
      <c r="H36" s="76">
        <f>G36/F36*100</f>
        <v>0</v>
      </c>
    </row>
    <row r="41" spans="2:8" x14ac:dyDescent="0.3">
      <c r="G41" s="75"/>
      <c r="H41" s="75"/>
    </row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3" right="0.21" top="0.55118110236220474" bottom="0.77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F0"/>
  </sheetPr>
  <dimension ref="A1:S1081"/>
  <sheetViews>
    <sheetView tabSelected="1" zoomScale="80" zoomScaleNormal="80" workbookViewId="0">
      <pane xSplit="2" ySplit="4" topLeftCell="C1059" activePane="bottomRight" state="frozen"/>
      <selection activeCell="B12" sqref="B12"/>
      <selection pane="topRight" activeCell="B12" sqref="B12"/>
      <selection pane="bottomLeft" activeCell="B12" sqref="B12"/>
      <selection pane="bottomRight" activeCell="L1072" sqref="L1072"/>
    </sheetView>
  </sheetViews>
  <sheetFormatPr defaultRowHeight="21" x14ac:dyDescent="0.35"/>
  <cols>
    <col min="1" max="1" width="5.5" style="126" bestFit="1" customWidth="1"/>
    <col min="2" max="2" width="9.875" style="126" bestFit="1" customWidth="1"/>
    <col min="3" max="3" width="5.75" style="126" customWidth="1"/>
    <col min="4" max="4" width="12" style="126" bestFit="1" customWidth="1"/>
    <col min="5" max="5" width="13.5" style="126" customWidth="1"/>
    <col min="6" max="6" width="5.75" style="126" customWidth="1"/>
    <col min="7" max="7" width="22.125" style="126" customWidth="1"/>
    <col min="8" max="8" width="11.5" style="202" customWidth="1"/>
    <col min="9" max="9" width="4.875" style="240" customWidth="1"/>
    <col min="10" max="10" width="15.125" style="125" customWidth="1"/>
    <col min="11" max="11" width="14.625" style="124" customWidth="1"/>
    <col min="12" max="12" width="16.875" style="125" customWidth="1"/>
    <col min="13" max="13" width="17.75" style="125" customWidth="1"/>
    <col min="14" max="14" width="5.25" style="126" customWidth="1"/>
    <col min="15" max="15" width="5.125" style="126" customWidth="1"/>
    <col min="16" max="16" width="4.875" style="126" customWidth="1"/>
    <col min="17" max="17" width="17.25" style="124" bestFit="1" customWidth="1"/>
    <col min="18" max="18" width="10.75" style="125" bestFit="1" customWidth="1"/>
    <col min="19" max="239" width="9.125" style="126"/>
    <col min="240" max="240" width="6.625" style="126" customWidth="1"/>
    <col min="241" max="241" width="11.375" style="126" customWidth="1"/>
    <col min="242" max="242" width="6.875" style="126" customWidth="1"/>
    <col min="243" max="243" width="16.375" style="126" customWidth="1"/>
    <col min="244" max="244" width="14.125" style="126" customWidth="1"/>
    <col min="245" max="245" width="5.375" style="126" customWidth="1"/>
    <col min="246" max="246" width="44.875" style="126" customWidth="1"/>
    <col min="247" max="247" width="7.25" style="126" customWidth="1"/>
    <col min="248" max="248" width="6.375" style="126" customWidth="1"/>
    <col min="249" max="249" width="11.875" style="126" customWidth="1"/>
    <col min="250" max="250" width="14.625" style="126" customWidth="1"/>
    <col min="251" max="251" width="14.375" style="126" customWidth="1"/>
    <col min="252" max="252" width="12.75" style="126" customWidth="1"/>
    <col min="253" max="253" width="13.875" style="126" customWidth="1"/>
    <col min="254" max="254" width="14.375" style="126" customWidth="1"/>
    <col min="255" max="255" width="12.75" style="126" customWidth="1"/>
    <col min="256" max="256" width="13.875" style="126" customWidth="1"/>
    <col min="257" max="257" width="14.375" style="126" customWidth="1"/>
    <col min="258" max="258" width="12.75" style="126" customWidth="1"/>
    <col min="259" max="261" width="7.375" style="126" customWidth="1"/>
    <col min="262" max="262" width="10.75" style="126" customWidth="1"/>
    <col min="263" max="495" width="9.125" style="126"/>
    <col min="496" max="496" width="6.625" style="126" customWidth="1"/>
    <col min="497" max="497" width="11.375" style="126" customWidth="1"/>
    <col min="498" max="498" width="6.875" style="126" customWidth="1"/>
    <col min="499" max="499" width="16.375" style="126" customWidth="1"/>
    <col min="500" max="500" width="14.125" style="126" customWidth="1"/>
    <col min="501" max="501" width="5.375" style="126" customWidth="1"/>
    <col min="502" max="502" width="44.875" style="126" customWidth="1"/>
    <col min="503" max="503" width="7.25" style="126" customWidth="1"/>
    <col min="504" max="504" width="6.375" style="126" customWidth="1"/>
    <col min="505" max="505" width="11.875" style="126" customWidth="1"/>
    <col min="506" max="506" width="14.625" style="126" customWidth="1"/>
    <col min="507" max="507" width="14.375" style="126" customWidth="1"/>
    <col min="508" max="508" width="12.75" style="126" customWidth="1"/>
    <col min="509" max="509" width="13.875" style="126" customWidth="1"/>
    <col min="510" max="510" width="14.375" style="126" customWidth="1"/>
    <col min="511" max="511" width="12.75" style="126" customWidth="1"/>
    <col min="512" max="512" width="13.875" style="126" customWidth="1"/>
    <col min="513" max="513" width="14.375" style="126" customWidth="1"/>
    <col min="514" max="514" width="12.75" style="126" customWidth="1"/>
    <col min="515" max="517" width="7.375" style="126" customWidth="1"/>
    <col min="518" max="518" width="10.75" style="126" customWidth="1"/>
    <col min="519" max="751" width="9.125" style="126"/>
    <col min="752" max="752" width="6.625" style="126" customWidth="1"/>
    <col min="753" max="753" width="11.375" style="126" customWidth="1"/>
    <col min="754" max="754" width="6.875" style="126" customWidth="1"/>
    <col min="755" max="755" width="16.375" style="126" customWidth="1"/>
    <col min="756" max="756" width="14.125" style="126" customWidth="1"/>
    <col min="757" max="757" width="5.375" style="126" customWidth="1"/>
    <col min="758" max="758" width="44.875" style="126" customWidth="1"/>
    <col min="759" max="759" width="7.25" style="126" customWidth="1"/>
    <col min="760" max="760" width="6.375" style="126" customWidth="1"/>
    <col min="761" max="761" width="11.875" style="126" customWidth="1"/>
    <col min="762" max="762" width="14.625" style="126" customWidth="1"/>
    <col min="763" max="763" width="14.375" style="126" customWidth="1"/>
    <col min="764" max="764" width="12.75" style="126" customWidth="1"/>
    <col min="765" max="765" width="13.875" style="126" customWidth="1"/>
    <col min="766" max="766" width="14.375" style="126" customWidth="1"/>
    <col min="767" max="767" width="12.75" style="126" customWidth="1"/>
    <col min="768" max="768" width="13.875" style="126" customWidth="1"/>
    <col min="769" max="769" width="14.375" style="126" customWidth="1"/>
    <col min="770" max="770" width="12.75" style="126" customWidth="1"/>
    <col min="771" max="773" width="7.375" style="126" customWidth="1"/>
    <col min="774" max="774" width="10.75" style="126" customWidth="1"/>
    <col min="775" max="1007" width="9.125" style="126"/>
    <col min="1008" max="1008" width="6.625" style="126" customWidth="1"/>
    <col min="1009" max="1009" width="11.375" style="126" customWidth="1"/>
    <col min="1010" max="1010" width="6.875" style="126" customWidth="1"/>
    <col min="1011" max="1011" width="16.375" style="126" customWidth="1"/>
    <col min="1012" max="1012" width="14.125" style="126" customWidth="1"/>
    <col min="1013" max="1013" width="5.375" style="126" customWidth="1"/>
    <col min="1014" max="1014" width="44.875" style="126" customWidth="1"/>
    <col min="1015" max="1015" width="7.25" style="126" customWidth="1"/>
    <col min="1016" max="1016" width="6.375" style="126" customWidth="1"/>
    <col min="1017" max="1017" width="11.875" style="126" customWidth="1"/>
    <col min="1018" max="1018" width="14.625" style="126" customWidth="1"/>
    <col min="1019" max="1019" width="14.375" style="126" customWidth="1"/>
    <col min="1020" max="1020" width="12.75" style="126" customWidth="1"/>
    <col min="1021" max="1021" width="13.875" style="126" customWidth="1"/>
    <col min="1022" max="1022" width="14.375" style="126" customWidth="1"/>
    <col min="1023" max="1023" width="12.75" style="126" customWidth="1"/>
    <col min="1024" max="1024" width="13.875" style="126" customWidth="1"/>
    <col min="1025" max="1025" width="14.375" style="126" customWidth="1"/>
    <col min="1026" max="1026" width="12.75" style="126" customWidth="1"/>
    <col min="1027" max="1029" width="7.375" style="126" customWidth="1"/>
    <col min="1030" max="1030" width="10.75" style="126" customWidth="1"/>
    <col min="1031" max="1263" width="9.125" style="126"/>
    <col min="1264" max="1264" width="6.625" style="126" customWidth="1"/>
    <col min="1265" max="1265" width="11.375" style="126" customWidth="1"/>
    <col min="1266" max="1266" width="6.875" style="126" customWidth="1"/>
    <col min="1267" max="1267" width="16.375" style="126" customWidth="1"/>
    <col min="1268" max="1268" width="14.125" style="126" customWidth="1"/>
    <col min="1269" max="1269" width="5.375" style="126" customWidth="1"/>
    <col min="1270" max="1270" width="44.875" style="126" customWidth="1"/>
    <col min="1271" max="1271" width="7.25" style="126" customWidth="1"/>
    <col min="1272" max="1272" width="6.375" style="126" customWidth="1"/>
    <col min="1273" max="1273" width="11.875" style="126" customWidth="1"/>
    <col min="1274" max="1274" width="14.625" style="126" customWidth="1"/>
    <col min="1275" max="1275" width="14.375" style="126" customWidth="1"/>
    <col min="1276" max="1276" width="12.75" style="126" customWidth="1"/>
    <col min="1277" max="1277" width="13.875" style="126" customWidth="1"/>
    <col min="1278" max="1278" width="14.375" style="126" customWidth="1"/>
    <col min="1279" max="1279" width="12.75" style="126" customWidth="1"/>
    <col min="1280" max="1280" width="13.875" style="126" customWidth="1"/>
    <col min="1281" max="1281" width="14.375" style="126" customWidth="1"/>
    <col min="1282" max="1282" width="12.75" style="126" customWidth="1"/>
    <col min="1283" max="1285" width="7.375" style="126" customWidth="1"/>
    <col min="1286" max="1286" width="10.75" style="126" customWidth="1"/>
    <col min="1287" max="1519" width="9.125" style="126"/>
    <col min="1520" max="1520" width="6.625" style="126" customWidth="1"/>
    <col min="1521" max="1521" width="11.375" style="126" customWidth="1"/>
    <col min="1522" max="1522" width="6.875" style="126" customWidth="1"/>
    <col min="1523" max="1523" width="16.375" style="126" customWidth="1"/>
    <col min="1524" max="1524" width="14.125" style="126" customWidth="1"/>
    <col min="1525" max="1525" width="5.375" style="126" customWidth="1"/>
    <col min="1526" max="1526" width="44.875" style="126" customWidth="1"/>
    <col min="1527" max="1527" width="7.25" style="126" customWidth="1"/>
    <col min="1528" max="1528" width="6.375" style="126" customWidth="1"/>
    <col min="1529" max="1529" width="11.875" style="126" customWidth="1"/>
    <col min="1530" max="1530" width="14.625" style="126" customWidth="1"/>
    <col min="1531" max="1531" width="14.375" style="126" customWidth="1"/>
    <col min="1532" max="1532" width="12.75" style="126" customWidth="1"/>
    <col min="1533" max="1533" width="13.875" style="126" customWidth="1"/>
    <col min="1534" max="1534" width="14.375" style="126" customWidth="1"/>
    <col min="1535" max="1535" width="12.75" style="126" customWidth="1"/>
    <col min="1536" max="1536" width="13.875" style="126" customWidth="1"/>
    <col min="1537" max="1537" width="14.375" style="126" customWidth="1"/>
    <col min="1538" max="1538" width="12.75" style="126" customWidth="1"/>
    <col min="1539" max="1541" width="7.375" style="126" customWidth="1"/>
    <col min="1542" max="1542" width="10.75" style="126" customWidth="1"/>
    <col min="1543" max="1775" width="9.125" style="126"/>
    <col min="1776" max="1776" width="6.625" style="126" customWidth="1"/>
    <col min="1777" max="1777" width="11.375" style="126" customWidth="1"/>
    <col min="1778" max="1778" width="6.875" style="126" customWidth="1"/>
    <col min="1779" max="1779" width="16.375" style="126" customWidth="1"/>
    <col min="1780" max="1780" width="14.125" style="126" customWidth="1"/>
    <col min="1781" max="1781" width="5.375" style="126" customWidth="1"/>
    <col min="1782" max="1782" width="44.875" style="126" customWidth="1"/>
    <col min="1783" max="1783" width="7.25" style="126" customWidth="1"/>
    <col min="1784" max="1784" width="6.375" style="126" customWidth="1"/>
    <col min="1785" max="1785" width="11.875" style="126" customWidth="1"/>
    <col min="1786" max="1786" width="14.625" style="126" customWidth="1"/>
    <col min="1787" max="1787" width="14.375" style="126" customWidth="1"/>
    <col min="1788" max="1788" width="12.75" style="126" customWidth="1"/>
    <col min="1789" max="1789" width="13.875" style="126" customWidth="1"/>
    <col min="1790" max="1790" width="14.375" style="126" customWidth="1"/>
    <col min="1791" max="1791" width="12.75" style="126" customWidth="1"/>
    <col min="1792" max="1792" width="13.875" style="126" customWidth="1"/>
    <col min="1793" max="1793" width="14.375" style="126" customWidth="1"/>
    <col min="1794" max="1794" width="12.75" style="126" customWidth="1"/>
    <col min="1795" max="1797" width="7.375" style="126" customWidth="1"/>
    <col min="1798" max="1798" width="10.75" style="126" customWidth="1"/>
    <col min="1799" max="2031" width="9.125" style="126"/>
    <col min="2032" max="2032" width="6.625" style="126" customWidth="1"/>
    <col min="2033" max="2033" width="11.375" style="126" customWidth="1"/>
    <col min="2034" max="2034" width="6.875" style="126" customWidth="1"/>
    <col min="2035" max="2035" width="16.375" style="126" customWidth="1"/>
    <col min="2036" max="2036" width="14.125" style="126" customWidth="1"/>
    <col min="2037" max="2037" width="5.375" style="126" customWidth="1"/>
    <col min="2038" max="2038" width="44.875" style="126" customWidth="1"/>
    <col min="2039" max="2039" width="7.25" style="126" customWidth="1"/>
    <col min="2040" max="2040" width="6.375" style="126" customWidth="1"/>
    <col min="2041" max="2041" width="11.875" style="126" customWidth="1"/>
    <col min="2042" max="2042" width="14.625" style="126" customWidth="1"/>
    <col min="2043" max="2043" width="14.375" style="126" customWidth="1"/>
    <col min="2044" max="2044" width="12.75" style="126" customWidth="1"/>
    <col min="2045" max="2045" width="13.875" style="126" customWidth="1"/>
    <col min="2046" max="2046" width="14.375" style="126" customWidth="1"/>
    <col min="2047" max="2047" width="12.75" style="126" customWidth="1"/>
    <col min="2048" max="2048" width="13.875" style="126" customWidth="1"/>
    <col min="2049" max="2049" width="14.375" style="126" customWidth="1"/>
    <col min="2050" max="2050" width="12.75" style="126" customWidth="1"/>
    <col min="2051" max="2053" width="7.375" style="126" customWidth="1"/>
    <col min="2054" max="2054" width="10.75" style="126" customWidth="1"/>
    <col min="2055" max="2287" width="9.125" style="126"/>
    <col min="2288" max="2288" width="6.625" style="126" customWidth="1"/>
    <col min="2289" max="2289" width="11.375" style="126" customWidth="1"/>
    <col min="2290" max="2290" width="6.875" style="126" customWidth="1"/>
    <col min="2291" max="2291" width="16.375" style="126" customWidth="1"/>
    <col min="2292" max="2292" width="14.125" style="126" customWidth="1"/>
    <col min="2293" max="2293" width="5.375" style="126" customWidth="1"/>
    <col min="2294" max="2294" width="44.875" style="126" customWidth="1"/>
    <col min="2295" max="2295" width="7.25" style="126" customWidth="1"/>
    <col min="2296" max="2296" width="6.375" style="126" customWidth="1"/>
    <col min="2297" max="2297" width="11.875" style="126" customWidth="1"/>
    <col min="2298" max="2298" width="14.625" style="126" customWidth="1"/>
    <col min="2299" max="2299" width="14.375" style="126" customWidth="1"/>
    <col min="2300" max="2300" width="12.75" style="126" customWidth="1"/>
    <col min="2301" max="2301" width="13.875" style="126" customWidth="1"/>
    <col min="2302" max="2302" width="14.375" style="126" customWidth="1"/>
    <col min="2303" max="2303" width="12.75" style="126" customWidth="1"/>
    <col min="2304" max="2304" width="13.875" style="126" customWidth="1"/>
    <col min="2305" max="2305" width="14.375" style="126" customWidth="1"/>
    <col min="2306" max="2306" width="12.75" style="126" customWidth="1"/>
    <col min="2307" max="2309" width="7.375" style="126" customWidth="1"/>
    <col min="2310" max="2310" width="10.75" style="126" customWidth="1"/>
    <col min="2311" max="2543" width="9.125" style="126"/>
    <col min="2544" max="2544" width="6.625" style="126" customWidth="1"/>
    <col min="2545" max="2545" width="11.375" style="126" customWidth="1"/>
    <col min="2546" max="2546" width="6.875" style="126" customWidth="1"/>
    <col min="2547" max="2547" width="16.375" style="126" customWidth="1"/>
    <col min="2548" max="2548" width="14.125" style="126" customWidth="1"/>
    <col min="2549" max="2549" width="5.375" style="126" customWidth="1"/>
    <col min="2550" max="2550" width="44.875" style="126" customWidth="1"/>
    <col min="2551" max="2551" width="7.25" style="126" customWidth="1"/>
    <col min="2552" max="2552" width="6.375" style="126" customWidth="1"/>
    <col min="2553" max="2553" width="11.875" style="126" customWidth="1"/>
    <col min="2554" max="2554" width="14.625" style="126" customWidth="1"/>
    <col min="2555" max="2555" width="14.375" style="126" customWidth="1"/>
    <col min="2556" max="2556" width="12.75" style="126" customWidth="1"/>
    <col min="2557" max="2557" width="13.875" style="126" customWidth="1"/>
    <col min="2558" max="2558" width="14.375" style="126" customWidth="1"/>
    <col min="2559" max="2559" width="12.75" style="126" customWidth="1"/>
    <col min="2560" max="2560" width="13.875" style="126" customWidth="1"/>
    <col min="2561" max="2561" width="14.375" style="126" customWidth="1"/>
    <col min="2562" max="2562" width="12.75" style="126" customWidth="1"/>
    <col min="2563" max="2565" width="7.375" style="126" customWidth="1"/>
    <col min="2566" max="2566" width="10.75" style="126" customWidth="1"/>
    <col min="2567" max="2799" width="9.125" style="126"/>
    <col min="2800" max="2800" width="6.625" style="126" customWidth="1"/>
    <col min="2801" max="2801" width="11.375" style="126" customWidth="1"/>
    <col min="2802" max="2802" width="6.875" style="126" customWidth="1"/>
    <col min="2803" max="2803" width="16.375" style="126" customWidth="1"/>
    <col min="2804" max="2804" width="14.125" style="126" customWidth="1"/>
    <col min="2805" max="2805" width="5.375" style="126" customWidth="1"/>
    <col min="2806" max="2806" width="44.875" style="126" customWidth="1"/>
    <col min="2807" max="2807" width="7.25" style="126" customWidth="1"/>
    <col min="2808" max="2808" width="6.375" style="126" customWidth="1"/>
    <col min="2809" max="2809" width="11.875" style="126" customWidth="1"/>
    <col min="2810" max="2810" width="14.625" style="126" customWidth="1"/>
    <col min="2811" max="2811" width="14.375" style="126" customWidth="1"/>
    <col min="2812" max="2812" width="12.75" style="126" customWidth="1"/>
    <col min="2813" max="2813" width="13.875" style="126" customWidth="1"/>
    <col min="2814" max="2814" width="14.375" style="126" customWidth="1"/>
    <col min="2815" max="2815" width="12.75" style="126" customWidth="1"/>
    <col min="2816" max="2816" width="13.875" style="126" customWidth="1"/>
    <col min="2817" max="2817" width="14.375" style="126" customWidth="1"/>
    <col min="2818" max="2818" width="12.75" style="126" customWidth="1"/>
    <col min="2819" max="2821" width="7.375" style="126" customWidth="1"/>
    <col min="2822" max="2822" width="10.75" style="126" customWidth="1"/>
    <col min="2823" max="3055" width="9.125" style="126"/>
    <col min="3056" max="3056" width="6.625" style="126" customWidth="1"/>
    <col min="3057" max="3057" width="11.375" style="126" customWidth="1"/>
    <col min="3058" max="3058" width="6.875" style="126" customWidth="1"/>
    <col min="3059" max="3059" width="16.375" style="126" customWidth="1"/>
    <col min="3060" max="3060" width="14.125" style="126" customWidth="1"/>
    <col min="3061" max="3061" width="5.375" style="126" customWidth="1"/>
    <col min="3062" max="3062" width="44.875" style="126" customWidth="1"/>
    <col min="3063" max="3063" width="7.25" style="126" customWidth="1"/>
    <col min="3064" max="3064" width="6.375" style="126" customWidth="1"/>
    <col min="3065" max="3065" width="11.875" style="126" customWidth="1"/>
    <col min="3066" max="3066" width="14.625" style="126" customWidth="1"/>
    <col min="3067" max="3067" width="14.375" style="126" customWidth="1"/>
    <col min="3068" max="3068" width="12.75" style="126" customWidth="1"/>
    <col min="3069" max="3069" width="13.875" style="126" customWidth="1"/>
    <col min="3070" max="3070" width="14.375" style="126" customWidth="1"/>
    <col min="3071" max="3071" width="12.75" style="126" customWidth="1"/>
    <col min="3072" max="3072" width="13.875" style="126" customWidth="1"/>
    <col min="3073" max="3073" width="14.375" style="126" customWidth="1"/>
    <col min="3074" max="3074" width="12.75" style="126" customWidth="1"/>
    <col min="3075" max="3077" width="7.375" style="126" customWidth="1"/>
    <col min="3078" max="3078" width="10.75" style="126" customWidth="1"/>
    <col min="3079" max="3311" width="9.125" style="126"/>
    <col min="3312" max="3312" width="6.625" style="126" customWidth="1"/>
    <col min="3313" max="3313" width="11.375" style="126" customWidth="1"/>
    <col min="3314" max="3314" width="6.875" style="126" customWidth="1"/>
    <col min="3315" max="3315" width="16.375" style="126" customWidth="1"/>
    <col min="3316" max="3316" width="14.125" style="126" customWidth="1"/>
    <col min="3317" max="3317" width="5.375" style="126" customWidth="1"/>
    <col min="3318" max="3318" width="44.875" style="126" customWidth="1"/>
    <col min="3319" max="3319" width="7.25" style="126" customWidth="1"/>
    <col min="3320" max="3320" width="6.375" style="126" customWidth="1"/>
    <col min="3321" max="3321" width="11.875" style="126" customWidth="1"/>
    <col min="3322" max="3322" width="14.625" style="126" customWidth="1"/>
    <col min="3323" max="3323" width="14.375" style="126" customWidth="1"/>
    <col min="3324" max="3324" width="12.75" style="126" customWidth="1"/>
    <col min="3325" max="3325" width="13.875" style="126" customWidth="1"/>
    <col min="3326" max="3326" width="14.375" style="126" customWidth="1"/>
    <col min="3327" max="3327" width="12.75" style="126" customWidth="1"/>
    <col min="3328" max="3328" width="13.875" style="126" customWidth="1"/>
    <col min="3329" max="3329" width="14.375" style="126" customWidth="1"/>
    <col min="3330" max="3330" width="12.75" style="126" customWidth="1"/>
    <col min="3331" max="3333" width="7.375" style="126" customWidth="1"/>
    <col min="3334" max="3334" width="10.75" style="126" customWidth="1"/>
    <col min="3335" max="3567" width="9.125" style="126"/>
    <col min="3568" max="3568" width="6.625" style="126" customWidth="1"/>
    <col min="3569" max="3569" width="11.375" style="126" customWidth="1"/>
    <col min="3570" max="3570" width="6.875" style="126" customWidth="1"/>
    <col min="3571" max="3571" width="16.375" style="126" customWidth="1"/>
    <col min="3572" max="3572" width="14.125" style="126" customWidth="1"/>
    <col min="3573" max="3573" width="5.375" style="126" customWidth="1"/>
    <col min="3574" max="3574" width="44.875" style="126" customWidth="1"/>
    <col min="3575" max="3575" width="7.25" style="126" customWidth="1"/>
    <col min="3576" max="3576" width="6.375" style="126" customWidth="1"/>
    <col min="3577" max="3577" width="11.875" style="126" customWidth="1"/>
    <col min="3578" max="3578" width="14.625" style="126" customWidth="1"/>
    <col min="3579" max="3579" width="14.375" style="126" customWidth="1"/>
    <col min="3580" max="3580" width="12.75" style="126" customWidth="1"/>
    <col min="3581" max="3581" width="13.875" style="126" customWidth="1"/>
    <col min="3582" max="3582" width="14.375" style="126" customWidth="1"/>
    <col min="3583" max="3583" width="12.75" style="126" customWidth="1"/>
    <col min="3584" max="3584" width="13.875" style="126" customWidth="1"/>
    <col min="3585" max="3585" width="14.375" style="126" customWidth="1"/>
    <col min="3586" max="3586" width="12.75" style="126" customWidth="1"/>
    <col min="3587" max="3589" width="7.375" style="126" customWidth="1"/>
    <col min="3590" max="3590" width="10.75" style="126" customWidth="1"/>
    <col min="3591" max="3823" width="9.125" style="126"/>
    <col min="3824" max="3824" width="6.625" style="126" customWidth="1"/>
    <col min="3825" max="3825" width="11.375" style="126" customWidth="1"/>
    <col min="3826" max="3826" width="6.875" style="126" customWidth="1"/>
    <col min="3827" max="3827" width="16.375" style="126" customWidth="1"/>
    <col min="3828" max="3828" width="14.125" style="126" customWidth="1"/>
    <col min="3829" max="3829" width="5.375" style="126" customWidth="1"/>
    <col min="3830" max="3830" width="44.875" style="126" customWidth="1"/>
    <col min="3831" max="3831" width="7.25" style="126" customWidth="1"/>
    <col min="3832" max="3832" width="6.375" style="126" customWidth="1"/>
    <col min="3833" max="3833" width="11.875" style="126" customWidth="1"/>
    <col min="3834" max="3834" width="14.625" style="126" customWidth="1"/>
    <col min="3835" max="3835" width="14.375" style="126" customWidth="1"/>
    <col min="3836" max="3836" width="12.75" style="126" customWidth="1"/>
    <col min="3837" max="3837" width="13.875" style="126" customWidth="1"/>
    <col min="3838" max="3838" width="14.375" style="126" customWidth="1"/>
    <col min="3839" max="3839" width="12.75" style="126" customWidth="1"/>
    <col min="3840" max="3840" width="13.875" style="126" customWidth="1"/>
    <col min="3841" max="3841" width="14.375" style="126" customWidth="1"/>
    <col min="3842" max="3842" width="12.75" style="126" customWidth="1"/>
    <col min="3843" max="3845" width="7.375" style="126" customWidth="1"/>
    <col min="3846" max="3846" width="10.75" style="126" customWidth="1"/>
    <col min="3847" max="4079" width="9.125" style="126"/>
    <col min="4080" max="4080" width="6.625" style="126" customWidth="1"/>
    <col min="4081" max="4081" width="11.375" style="126" customWidth="1"/>
    <col min="4082" max="4082" width="6.875" style="126" customWidth="1"/>
    <col min="4083" max="4083" width="16.375" style="126" customWidth="1"/>
    <col min="4084" max="4084" width="14.125" style="126" customWidth="1"/>
    <col min="4085" max="4085" width="5.375" style="126" customWidth="1"/>
    <col min="4086" max="4086" width="44.875" style="126" customWidth="1"/>
    <col min="4087" max="4087" width="7.25" style="126" customWidth="1"/>
    <col min="4088" max="4088" width="6.375" style="126" customWidth="1"/>
    <col min="4089" max="4089" width="11.875" style="126" customWidth="1"/>
    <col min="4090" max="4090" width="14.625" style="126" customWidth="1"/>
    <col min="4091" max="4091" width="14.375" style="126" customWidth="1"/>
    <col min="4092" max="4092" width="12.75" style="126" customWidth="1"/>
    <col min="4093" max="4093" width="13.875" style="126" customWidth="1"/>
    <col min="4094" max="4094" width="14.375" style="126" customWidth="1"/>
    <col min="4095" max="4095" width="12.75" style="126" customWidth="1"/>
    <col min="4096" max="4096" width="13.875" style="126" customWidth="1"/>
    <col min="4097" max="4097" width="14.375" style="126" customWidth="1"/>
    <col min="4098" max="4098" width="12.75" style="126" customWidth="1"/>
    <col min="4099" max="4101" width="7.375" style="126" customWidth="1"/>
    <col min="4102" max="4102" width="10.75" style="126" customWidth="1"/>
    <col min="4103" max="4335" width="9.125" style="126"/>
    <col min="4336" max="4336" width="6.625" style="126" customWidth="1"/>
    <col min="4337" max="4337" width="11.375" style="126" customWidth="1"/>
    <col min="4338" max="4338" width="6.875" style="126" customWidth="1"/>
    <col min="4339" max="4339" width="16.375" style="126" customWidth="1"/>
    <col min="4340" max="4340" width="14.125" style="126" customWidth="1"/>
    <col min="4341" max="4341" width="5.375" style="126" customWidth="1"/>
    <col min="4342" max="4342" width="44.875" style="126" customWidth="1"/>
    <col min="4343" max="4343" width="7.25" style="126" customWidth="1"/>
    <col min="4344" max="4344" width="6.375" style="126" customWidth="1"/>
    <col min="4345" max="4345" width="11.875" style="126" customWidth="1"/>
    <col min="4346" max="4346" width="14.625" style="126" customWidth="1"/>
    <col min="4347" max="4347" width="14.375" style="126" customWidth="1"/>
    <col min="4348" max="4348" width="12.75" style="126" customWidth="1"/>
    <col min="4349" max="4349" width="13.875" style="126" customWidth="1"/>
    <col min="4350" max="4350" width="14.375" style="126" customWidth="1"/>
    <col min="4351" max="4351" width="12.75" style="126" customWidth="1"/>
    <col min="4352" max="4352" width="13.875" style="126" customWidth="1"/>
    <col min="4353" max="4353" width="14.375" style="126" customWidth="1"/>
    <col min="4354" max="4354" width="12.75" style="126" customWidth="1"/>
    <col min="4355" max="4357" width="7.375" style="126" customWidth="1"/>
    <col min="4358" max="4358" width="10.75" style="126" customWidth="1"/>
    <col min="4359" max="4591" width="9.125" style="126"/>
    <col min="4592" max="4592" width="6.625" style="126" customWidth="1"/>
    <col min="4593" max="4593" width="11.375" style="126" customWidth="1"/>
    <col min="4594" max="4594" width="6.875" style="126" customWidth="1"/>
    <col min="4595" max="4595" width="16.375" style="126" customWidth="1"/>
    <col min="4596" max="4596" width="14.125" style="126" customWidth="1"/>
    <col min="4597" max="4597" width="5.375" style="126" customWidth="1"/>
    <col min="4598" max="4598" width="44.875" style="126" customWidth="1"/>
    <col min="4599" max="4599" width="7.25" style="126" customWidth="1"/>
    <col min="4600" max="4600" width="6.375" style="126" customWidth="1"/>
    <col min="4601" max="4601" width="11.875" style="126" customWidth="1"/>
    <col min="4602" max="4602" width="14.625" style="126" customWidth="1"/>
    <col min="4603" max="4603" width="14.375" style="126" customWidth="1"/>
    <col min="4604" max="4604" width="12.75" style="126" customWidth="1"/>
    <col min="4605" max="4605" width="13.875" style="126" customWidth="1"/>
    <col min="4606" max="4606" width="14.375" style="126" customWidth="1"/>
    <col min="4607" max="4607" width="12.75" style="126" customWidth="1"/>
    <col min="4608" max="4608" width="13.875" style="126" customWidth="1"/>
    <col min="4609" max="4609" width="14.375" style="126" customWidth="1"/>
    <col min="4610" max="4610" width="12.75" style="126" customWidth="1"/>
    <col min="4611" max="4613" width="7.375" style="126" customWidth="1"/>
    <col min="4614" max="4614" width="10.75" style="126" customWidth="1"/>
    <col min="4615" max="4847" width="9.125" style="126"/>
    <col min="4848" max="4848" width="6.625" style="126" customWidth="1"/>
    <col min="4849" max="4849" width="11.375" style="126" customWidth="1"/>
    <col min="4850" max="4850" width="6.875" style="126" customWidth="1"/>
    <col min="4851" max="4851" width="16.375" style="126" customWidth="1"/>
    <col min="4852" max="4852" width="14.125" style="126" customWidth="1"/>
    <col min="4853" max="4853" width="5.375" style="126" customWidth="1"/>
    <col min="4854" max="4854" width="44.875" style="126" customWidth="1"/>
    <col min="4855" max="4855" width="7.25" style="126" customWidth="1"/>
    <col min="4856" max="4856" width="6.375" style="126" customWidth="1"/>
    <col min="4857" max="4857" width="11.875" style="126" customWidth="1"/>
    <col min="4858" max="4858" width="14.625" style="126" customWidth="1"/>
    <col min="4859" max="4859" width="14.375" style="126" customWidth="1"/>
    <col min="4860" max="4860" width="12.75" style="126" customWidth="1"/>
    <col min="4861" max="4861" width="13.875" style="126" customWidth="1"/>
    <col min="4862" max="4862" width="14.375" style="126" customWidth="1"/>
    <col min="4863" max="4863" width="12.75" style="126" customWidth="1"/>
    <col min="4864" max="4864" width="13.875" style="126" customWidth="1"/>
    <col min="4865" max="4865" width="14.375" style="126" customWidth="1"/>
    <col min="4866" max="4866" width="12.75" style="126" customWidth="1"/>
    <col min="4867" max="4869" width="7.375" style="126" customWidth="1"/>
    <col min="4870" max="4870" width="10.75" style="126" customWidth="1"/>
    <col min="4871" max="5103" width="9.125" style="126"/>
    <col min="5104" max="5104" width="6.625" style="126" customWidth="1"/>
    <col min="5105" max="5105" width="11.375" style="126" customWidth="1"/>
    <col min="5106" max="5106" width="6.875" style="126" customWidth="1"/>
    <col min="5107" max="5107" width="16.375" style="126" customWidth="1"/>
    <col min="5108" max="5108" width="14.125" style="126" customWidth="1"/>
    <col min="5109" max="5109" width="5.375" style="126" customWidth="1"/>
    <col min="5110" max="5110" width="44.875" style="126" customWidth="1"/>
    <col min="5111" max="5111" width="7.25" style="126" customWidth="1"/>
    <col min="5112" max="5112" width="6.375" style="126" customWidth="1"/>
    <col min="5113" max="5113" width="11.875" style="126" customWidth="1"/>
    <col min="5114" max="5114" width="14.625" style="126" customWidth="1"/>
    <col min="5115" max="5115" width="14.375" style="126" customWidth="1"/>
    <col min="5116" max="5116" width="12.75" style="126" customWidth="1"/>
    <col min="5117" max="5117" width="13.875" style="126" customWidth="1"/>
    <col min="5118" max="5118" width="14.375" style="126" customWidth="1"/>
    <col min="5119" max="5119" width="12.75" style="126" customWidth="1"/>
    <col min="5120" max="5120" width="13.875" style="126" customWidth="1"/>
    <col min="5121" max="5121" width="14.375" style="126" customWidth="1"/>
    <col min="5122" max="5122" width="12.75" style="126" customWidth="1"/>
    <col min="5123" max="5125" width="7.375" style="126" customWidth="1"/>
    <col min="5126" max="5126" width="10.75" style="126" customWidth="1"/>
    <col min="5127" max="5359" width="9.125" style="126"/>
    <col min="5360" max="5360" width="6.625" style="126" customWidth="1"/>
    <col min="5361" max="5361" width="11.375" style="126" customWidth="1"/>
    <col min="5362" max="5362" width="6.875" style="126" customWidth="1"/>
    <col min="5363" max="5363" width="16.375" style="126" customWidth="1"/>
    <col min="5364" max="5364" width="14.125" style="126" customWidth="1"/>
    <col min="5365" max="5365" width="5.375" style="126" customWidth="1"/>
    <col min="5366" max="5366" width="44.875" style="126" customWidth="1"/>
    <col min="5367" max="5367" width="7.25" style="126" customWidth="1"/>
    <col min="5368" max="5368" width="6.375" style="126" customWidth="1"/>
    <col min="5369" max="5369" width="11.875" style="126" customWidth="1"/>
    <col min="5370" max="5370" width="14.625" style="126" customWidth="1"/>
    <col min="5371" max="5371" width="14.375" style="126" customWidth="1"/>
    <col min="5372" max="5372" width="12.75" style="126" customWidth="1"/>
    <col min="5373" max="5373" width="13.875" style="126" customWidth="1"/>
    <col min="5374" max="5374" width="14.375" style="126" customWidth="1"/>
    <col min="5375" max="5375" width="12.75" style="126" customWidth="1"/>
    <col min="5376" max="5376" width="13.875" style="126" customWidth="1"/>
    <col min="5377" max="5377" width="14.375" style="126" customWidth="1"/>
    <col min="5378" max="5378" width="12.75" style="126" customWidth="1"/>
    <col min="5379" max="5381" width="7.375" style="126" customWidth="1"/>
    <col min="5382" max="5382" width="10.75" style="126" customWidth="1"/>
    <col min="5383" max="5615" width="9.125" style="126"/>
    <col min="5616" max="5616" width="6.625" style="126" customWidth="1"/>
    <col min="5617" max="5617" width="11.375" style="126" customWidth="1"/>
    <col min="5618" max="5618" width="6.875" style="126" customWidth="1"/>
    <col min="5619" max="5619" width="16.375" style="126" customWidth="1"/>
    <col min="5620" max="5620" width="14.125" style="126" customWidth="1"/>
    <col min="5621" max="5621" width="5.375" style="126" customWidth="1"/>
    <col min="5622" max="5622" width="44.875" style="126" customWidth="1"/>
    <col min="5623" max="5623" width="7.25" style="126" customWidth="1"/>
    <col min="5624" max="5624" width="6.375" style="126" customWidth="1"/>
    <col min="5625" max="5625" width="11.875" style="126" customWidth="1"/>
    <col min="5626" max="5626" width="14.625" style="126" customWidth="1"/>
    <col min="5627" max="5627" width="14.375" style="126" customWidth="1"/>
    <col min="5628" max="5628" width="12.75" style="126" customWidth="1"/>
    <col min="5629" max="5629" width="13.875" style="126" customWidth="1"/>
    <col min="5630" max="5630" width="14.375" style="126" customWidth="1"/>
    <col min="5631" max="5631" width="12.75" style="126" customWidth="1"/>
    <col min="5632" max="5632" width="13.875" style="126" customWidth="1"/>
    <col min="5633" max="5633" width="14.375" style="126" customWidth="1"/>
    <col min="5634" max="5634" width="12.75" style="126" customWidth="1"/>
    <col min="5635" max="5637" width="7.375" style="126" customWidth="1"/>
    <col min="5638" max="5638" width="10.75" style="126" customWidth="1"/>
    <col min="5639" max="5871" width="9.125" style="126"/>
    <col min="5872" max="5872" width="6.625" style="126" customWidth="1"/>
    <col min="5873" max="5873" width="11.375" style="126" customWidth="1"/>
    <col min="5874" max="5874" width="6.875" style="126" customWidth="1"/>
    <col min="5875" max="5875" width="16.375" style="126" customWidth="1"/>
    <col min="5876" max="5876" width="14.125" style="126" customWidth="1"/>
    <col min="5877" max="5877" width="5.375" style="126" customWidth="1"/>
    <col min="5878" max="5878" width="44.875" style="126" customWidth="1"/>
    <col min="5879" max="5879" width="7.25" style="126" customWidth="1"/>
    <col min="5880" max="5880" width="6.375" style="126" customWidth="1"/>
    <col min="5881" max="5881" width="11.875" style="126" customWidth="1"/>
    <col min="5882" max="5882" width="14.625" style="126" customWidth="1"/>
    <col min="5883" max="5883" width="14.375" style="126" customWidth="1"/>
    <col min="5884" max="5884" width="12.75" style="126" customWidth="1"/>
    <col min="5885" max="5885" width="13.875" style="126" customWidth="1"/>
    <col min="5886" max="5886" width="14.375" style="126" customWidth="1"/>
    <col min="5887" max="5887" width="12.75" style="126" customWidth="1"/>
    <col min="5888" max="5888" width="13.875" style="126" customWidth="1"/>
    <col min="5889" max="5889" width="14.375" style="126" customWidth="1"/>
    <col min="5890" max="5890" width="12.75" style="126" customWidth="1"/>
    <col min="5891" max="5893" width="7.375" style="126" customWidth="1"/>
    <col min="5894" max="5894" width="10.75" style="126" customWidth="1"/>
    <col min="5895" max="6127" width="9.125" style="126"/>
    <col min="6128" max="6128" width="6.625" style="126" customWidth="1"/>
    <col min="6129" max="6129" width="11.375" style="126" customWidth="1"/>
    <col min="6130" max="6130" width="6.875" style="126" customWidth="1"/>
    <col min="6131" max="6131" width="16.375" style="126" customWidth="1"/>
    <col min="6132" max="6132" width="14.125" style="126" customWidth="1"/>
    <col min="6133" max="6133" width="5.375" style="126" customWidth="1"/>
    <col min="6134" max="6134" width="44.875" style="126" customWidth="1"/>
    <col min="6135" max="6135" width="7.25" style="126" customWidth="1"/>
    <col min="6136" max="6136" width="6.375" style="126" customWidth="1"/>
    <col min="6137" max="6137" width="11.875" style="126" customWidth="1"/>
    <col min="6138" max="6138" width="14.625" style="126" customWidth="1"/>
    <col min="6139" max="6139" width="14.375" style="126" customWidth="1"/>
    <col min="6140" max="6140" width="12.75" style="126" customWidth="1"/>
    <col min="6141" max="6141" width="13.875" style="126" customWidth="1"/>
    <col min="6142" max="6142" width="14.375" style="126" customWidth="1"/>
    <col min="6143" max="6143" width="12.75" style="126" customWidth="1"/>
    <col min="6144" max="6144" width="13.875" style="126" customWidth="1"/>
    <col min="6145" max="6145" width="14.375" style="126" customWidth="1"/>
    <col min="6146" max="6146" width="12.75" style="126" customWidth="1"/>
    <col min="6147" max="6149" width="7.375" style="126" customWidth="1"/>
    <col min="6150" max="6150" width="10.75" style="126" customWidth="1"/>
    <col min="6151" max="6383" width="9.125" style="126"/>
    <col min="6384" max="6384" width="6.625" style="126" customWidth="1"/>
    <col min="6385" max="6385" width="11.375" style="126" customWidth="1"/>
    <col min="6386" max="6386" width="6.875" style="126" customWidth="1"/>
    <col min="6387" max="6387" width="16.375" style="126" customWidth="1"/>
    <col min="6388" max="6388" width="14.125" style="126" customWidth="1"/>
    <col min="6389" max="6389" width="5.375" style="126" customWidth="1"/>
    <col min="6390" max="6390" width="44.875" style="126" customWidth="1"/>
    <col min="6391" max="6391" width="7.25" style="126" customWidth="1"/>
    <col min="6392" max="6392" width="6.375" style="126" customWidth="1"/>
    <col min="6393" max="6393" width="11.875" style="126" customWidth="1"/>
    <col min="6394" max="6394" width="14.625" style="126" customWidth="1"/>
    <col min="6395" max="6395" width="14.375" style="126" customWidth="1"/>
    <col min="6396" max="6396" width="12.75" style="126" customWidth="1"/>
    <col min="6397" max="6397" width="13.875" style="126" customWidth="1"/>
    <col min="6398" max="6398" width="14.375" style="126" customWidth="1"/>
    <col min="6399" max="6399" width="12.75" style="126" customWidth="1"/>
    <col min="6400" max="6400" width="13.875" style="126" customWidth="1"/>
    <col min="6401" max="6401" width="14.375" style="126" customWidth="1"/>
    <col min="6402" max="6402" width="12.75" style="126" customWidth="1"/>
    <col min="6403" max="6405" width="7.375" style="126" customWidth="1"/>
    <col min="6406" max="6406" width="10.75" style="126" customWidth="1"/>
    <col min="6407" max="6639" width="9.125" style="126"/>
    <col min="6640" max="6640" width="6.625" style="126" customWidth="1"/>
    <col min="6641" max="6641" width="11.375" style="126" customWidth="1"/>
    <col min="6642" max="6642" width="6.875" style="126" customWidth="1"/>
    <col min="6643" max="6643" width="16.375" style="126" customWidth="1"/>
    <col min="6644" max="6644" width="14.125" style="126" customWidth="1"/>
    <col min="6645" max="6645" width="5.375" style="126" customWidth="1"/>
    <col min="6646" max="6646" width="44.875" style="126" customWidth="1"/>
    <col min="6647" max="6647" width="7.25" style="126" customWidth="1"/>
    <col min="6648" max="6648" width="6.375" style="126" customWidth="1"/>
    <col min="6649" max="6649" width="11.875" style="126" customWidth="1"/>
    <col min="6650" max="6650" width="14.625" style="126" customWidth="1"/>
    <col min="6651" max="6651" width="14.375" style="126" customWidth="1"/>
    <col min="6652" max="6652" width="12.75" style="126" customWidth="1"/>
    <col min="6653" max="6653" width="13.875" style="126" customWidth="1"/>
    <col min="6654" max="6654" width="14.375" style="126" customWidth="1"/>
    <col min="6655" max="6655" width="12.75" style="126" customWidth="1"/>
    <col min="6656" max="6656" width="13.875" style="126" customWidth="1"/>
    <col min="6657" max="6657" width="14.375" style="126" customWidth="1"/>
    <col min="6658" max="6658" width="12.75" style="126" customWidth="1"/>
    <col min="6659" max="6661" width="7.375" style="126" customWidth="1"/>
    <col min="6662" max="6662" width="10.75" style="126" customWidth="1"/>
    <col min="6663" max="6895" width="9.125" style="126"/>
    <col min="6896" max="6896" width="6.625" style="126" customWidth="1"/>
    <col min="6897" max="6897" width="11.375" style="126" customWidth="1"/>
    <col min="6898" max="6898" width="6.875" style="126" customWidth="1"/>
    <col min="6899" max="6899" width="16.375" style="126" customWidth="1"/>
    <col min="6900" max="6900" width="14.125" style="126" customWidth="1"/>
    <col min="6901" max="6901" width="5.375" style="126" customWidth="1"/>
    <col min="6902" max="6902" width="44.875" style="126" customWidth="1"/>
    <col min="6903" max="6903" width="7.25" style="126" customWidth="1"/>
    <col min="6904" max="6904" width="6.375" style="126" customWidth="1"/>
    <col min="6905" max="6905" width="11.875" style="126" customWidth="1"/>
    <col min="6906" max="6906" width="14.625" style="126" customWidth="1"/>
    <col min="6907" max="6907" width="14.375" style="126" customWidth="1"/>
    <col min="6908" max="6908" width="12.75" style="126" customWidth="1"/>
    <col min="6909" max="6909" width="13.875" style="126" customWidth="1"/>
    <col min="6910" max="6910" width="14.375" style="126" customWidth="1"/>
    <col min="6911" max="6911" width="12.75" style="126" customWidth="1"/>
    <col min="6912" max="6912" width="13.875" style="126" customWidth="1"/>
    <col min="6913" max="6913" width="14.375" style="126" customWidth="1"/>
    <col min="6914" max="6914" width="12.75" style="126" customWidth="1"/>
    <col min="6915" max="6917" width="7.375" style="126" customWidth="1"/>
    <col min="6918" max="6918" width="10.75" style="126" customWidth="1"/>
    <col min="6919" max="7151" width="9.125" style="126"/>
    <col min="7152" max="7152" width="6.625" style="126" customWidth="1"/>
    <col min="7153" max="7153" width="11.375" style="126" customWidth="1"/>
    <col min="7154" max="7154" width="6.875" style="126" customWidth="1"/>
    <col min="7155" max="7155" width="16.375" style="126" customWidth="1"/>
    <col min="7156" max="7156" width="14.125" style="126" customWidth="1"/>
    <col min="7157" max="7157" width="5.375" style="126" customWidth="1"/>
    <col min="7158" max="7158" width="44.875" style="126" customWidth="1"/>
    <col min="7159" max="7159" width="7.25" style="126" customWidth="1"/>
    <col min="7160" max="7160" width="6.375" style="126" customWidth="1"/>
    <col min="7161" max="7161" width="11.875" style="126" customWidth="1"/>
    <col min="7162" max="7162" width="14.625" style="126" customWidth="1"/>
    <col min="7163" max="7163" width="14.375" style="126" customWidth="1"/>
    <col min="7164" max="7164" width="12.75" style="126" customWidth="1"/>
    <col min="7165" max="7165" width="13.875" style="126" customWidth="1"/>
    <col min="7166" max="7166" width="14.375" style="126" customWidth="1"/>
    <col min="7167" max="7167" width="12.75" style="126" customWidth="1"/>
    <col min="7168" max="7168" width="13.875" style="126" customWidth="1"/>
    <col min="7169" max="7169" width="14.375" style="126" customWidth="1"/>
    <col min="7170" max="7170" width="12.75" style="126" customWidth="1"/>
    <col min="7171" max="7173" width="7.375" style="126" customWidth="1"/>
    <col min="7174" max="7174" width="10.75" style="126" customWidth="1"/>
    <col min="7175" max="7407" width="9.125" style="126"/>
    <col min="7408" max="7408" width="6.625" style="126" customWidth="1"/>
    <col min="7409" max="7409" width="11.375" style="126" customWidth="1"/>
    <col min="7410" max="7410" width="6.875" style="126" customWidth="1"/>
    <col min="7411" max="7411" width="16.375" style="126" customWidth="1"/>
    <col min="7412" max="7412" width="14.125" style="126" customWidth="1"/>
    <col min="7413" max="7413" width="5.375" style="126" customWidth="1"/>
    <col min="7414" max="7414" width="44.875" style="126" customWidth="1"/>
    <col min="7415" max="7415" width="7.25" style="126" customWidth="1"/>
    <col min="7416" max="7416" width="6.375" style="126" customWidth="1"/>
    <col min="7417" max="7417" width="11.875" style="126" customWidth="1"/>
    <col min="7418" max="7418" width="14.625" style="126" customWidth="1"/>
    <col min="7419" max="7419" width="14.375" style="126" customWidth="1"/>
    <col min="7420" max="7420" width="12.75" style="126" customWidth="1"/>
    <col min="7421" max="7421" width="13.875" style="126" customWidth="1"/>
    <col min="7422" max="7422" width="14.375" style="126" customWidth="1"/>
    <col min="7423" max="7423" width="12.75" style="126" customWidth="1"/>
    <col min="7424" max="7424" width="13.875" style="126" customWidth="1"/>
    <col min="7425" max="7425" width="14.375" style="126" customWidth="1"/>
    <col min="7426" max="7426" width="12.75" style="126" customWidth="1"/>
    <col min="7427" max="7429" width="7.375" style="126" customWidth="1"/>
    <col min="7430" max="7430" width="10.75" style="126" customWidth="1"/>
    <col min="7431" max="7663" width="9.125" style="126"/>
    <col min="7664" max="7664" width="6.625" style="126" customWidth="1"/>
    <col min="7665" max="7665" width="11.375" style="126" customWidth="1"/>
    <col min="7666" max="7666" width="6.875" style="126" customWidth="1"/>
    <col min="7667" max="7667" width="16.375" style="126" customWidth="1"/>
    <col min="7668" max="7668" width="14.125" style="126" customWidth="1"/>
    <col min="7669" max="7669" width="5.375" style="126" customWidth="1"/>
    <col min="7670" max="7670" width="44.875" style="126" customWidth="1"/>
    <col min="7671" max="7671" width="7.25" style="126" customWidth="1"/>
    <col min="7672" max="7672" width="6.375" style="126" customWidth="1"/>
    <col min="7673" max="7673" width="11.875" style="126" customWidth="1"/>
    <col min="7674" max="7674" width="14.625" style="126" customWidth="1"/>
    <col min="7675" max="7675" width="14.375" style="126" customWidth="1"/>
    <col min="7676" max="7676" width="12.75" style="126" customWidth="1"/>
    <col min="7677" max="7677" width="13.875" style="126" customWidth="1"/>
    <col min="7678" max="7678" width="14.375" style="126" customWidth="1"/>
    <col min="7679" max="7679" width="12.75" style="126" customWidth="1"/>
    <col min="7680" max="7680" width="13.875" style="126" customWidth="1"/>
    <col min="7681" max="7681" width="14.375" style="126" customWidth="1"/>
    <col min="7682" max="7682" width="12.75" style="126" customWidth="1"/>
    <col min="7683" max="7685" width="7.375" style="126" customWidth="1"/>
    <col min="7686" max="7686" width="10.75" style="126" customWidth="1"/>
    <col min="7687" max="7919" width="9.125" style="126"/>
    <col min="7920" max="7920" width="6.625" style="126" customWidth="1"/>
    <col min="7921" max="7921" width="11.375" style="126" customWidth="1"/>
    <col min="7922" max="7922" width="6.875" style="126" customWidth="1"/>
    <col min="7923" max="7923" width="16.375" style="126" customWidth="1"/>
    <col min="7924" max="7924" width="14.125" style="126" customWidth="1"/>
    <col min="7925" max="7925" width="5.375" style="126" customWidth="1"/>
    <col min="7926" max="7926" width="44.875" style="126" customWidth="1"/>
    <col min="7927" max="7927" width="7.25" style="126" customWidth="1"/>
    <col min="7928" max="7928" width="6.375" style="126" customWidth="1"/>
    <col min="7929" max="7929" width="11.875" style="126" customWidth="1"/>
    <col min="7930" max="7930" width="14.625" style="126" customWidth="1"/>
    <col min="7931" max="7931" width="14.375" style="126" customWidth="1"/>
    <col min="7932" max="7932" width="12.75" style="126" customWidth="1"/>
    <col min="7933" max="7933" width="13.875" style="126" customWidth="1"/>
    <col min="7934" max="7934" width="14.375" style="126" customWidth="1"/>
    <col min="7935" max="7935" width="12.75" style="126" customWidth="1"/>
    <col min="7936" max="7936" width="13.875" style="126" customWidth="1"/>
    <col min="7937" max="7937" width="14.375" style="126" customWidth="1"/>
    <col min="7938" max="7938" width="12.75" style="126" customWidth="1"/>
    <col min="7939" max="7941" width="7.375" style="126" customWidth="1"/>
    <col min="7942" max="7942" width="10.75" style="126" customWidth="1"/>
    <col min="7943" max="8175" width="9.125" style="126"/>
    <col min="8176" max="8176" width="6.625" style="126" customWidth="1"/>
    <col min="8177" max="8177" width="11.375" style="126" customWidth="1"/>
    <col min="8178" max="8178" width="6.875" style="126" customWidth="1"/>
    <col min="8179" max="8179" width="16.375" style="126" customWidth="1"/>
    <col min="8180" max="8180" width="14.125" style="126" customWidth="1"/>
    <col min="8181" max="8181" width="5.375" style="126" customWidth="1"/>
    <col min="8182" max="8182" width="44.875" style="126" customWidth="1"/>
    <col min="8183" max="8183" width="7.25" style="126" customWidth="1"/>
    <col min="8184" max="8184" width="6.375" style="126" customWidth="1"/>
    <col min="8185" max="8185" width="11.875" style="126" customWidth="1"/>
    <col min="8186" max="8186" width="14.625" style="126" customWidth="1"/>
    <col min="8187" max="8187" width="14.375" style="126" customWidth="1"/>
    <col min="8188" max="8188" width="12.75" style="126" customWidth="1"/>
    <col min="8189" max="8189" width="13.875" style="126" customWidth="1"/>
    <col min="8190" max="8190" width="14.375" style="126" customWidth="1"/>
    <col min="8191" max="8191" width="12.75" style="126" customWidth="1"/>
    <col min="8192" max="8192" width="13.875" style="126" customWidth="1"/>
    <col min="8193" max="8193" width="14.375" style="126" customWidth="1"/>
    <col min="8194" max="8194" width="12.75" style="126" customWidth="1"/>
    <col min="8195" max="8197" width="7.375" style="126" customWidth="1"/>
    <col min="8198" max="8198" width="10.75" style="126" customWidth="1"/>
    <col min="8199" max="8431" width="9.125" style="126"/>
    <col min="8432" max="8432" width="6.625" style="126" customWidth="1"/>
    <col min="8433" max="8433" width="11.375" style="126" customWidth="1"/>
    <col min="8434" max="8434" width="6.875" style="126" customWidth="1"/>
    <col min="8435" max="8435" width="16.375" style="126" customWidth="1"/>
    <col min="8436" max="8436" width="14.125" style="126" customWidth="1"/>
    <col min="8437" max="8437" width="5.375" style="126" customWidth="1"/>
    <col min="8438" max="8438" width="44.875" style="126" customWidth="1"/>
    <col min="8439" max="8439" width="7.25" style="126" customWidth="1"/>
    <col min="8440" max="8440" width="6.375" style="126" customWidth="1"/>
    <col min="8441" max="8441" width="11.875" style="126" customWidth="1"/>
    <col min="8442" max="8442" width="14.625" style="126" customWidth="1"/>
    <col min="8443" max="8443" width="14.375" style="126" customWidth="1"/>
    <col min="8444" max="8444" width="12.75" style="126" customWidth="1"/>
    <col min="8445" max="8445" width="13.875" style="126" customWidth="1"/>
    <col min="8446" max="8446" width="14.375" style="126" customWidth="1"/>
    <col min="8447" max="8447" width="12.75" style="126" customWidth="1"/>
    <col min="8448" max="8448" width="13.875" style="126" customWidth="1"/>
    <col min="8449" max="8449" width="14.375" style="126" customWidth="1"/>
    <col min="8450" max="8450" width="12.75" style="126" customWidth="1"/>
    <col min="8451" max="8453" width="7.375" style="126" customWidth="1"/>
    <col min="8454" max="8454" width="10.75" style="126" customWidth="1"/>
    <col min="8455" max="8687" width="9.125" style="126"/>
    <col min="8688" max="8688" width="6.625" style="126" customWidth="1"/>
    <col min="8689" max="8689" width="11.375" style="126" customWidth="1"/>
    <col min="8690" max="8690" width="6.875" style="126" customWidth="1"/>
    <col min="8691" max="8691" width="16.375" style="126" customWidth="1"/>
    <col min="8692" max="8692" width="14.125" style="126" customWidth="1"/>
    <col min="8693" max="8693" width="5.375" style="126" customWidth="1"/>
    <col min="8694" max="8694" width="44.875" style="126" customWidth="1"/>
    <col min="8695" max="8695" width="7.25" style="126" customWidth="1"/>
    <col min="8696" max="8696" width="6.375" style="126" customWidth="1"/>
    <col min="8697" max="8697" width="11.875" style="126" customWidth="1"/>
    <col min="8698" max="8698" width="14.625" style="126" customWidth="1"/>
    <col min="8699" max="8699" width="14.375" style="126" customWidth="1"/>
    <col min="8700" max="8700" width="12.75" style="126" customWidth="1"/>
    <col min="8701" max="8701" width="13.875" style="126" customWidth="1"/>
    <col min="8702" max="8702" width="14.375" style="126" customWidth="1"/>
    <col min="8703" max="8703" width="12.75" style="126" customWidth="1"/>
    <col min="8704" max="8704" width="13.875" style="126" customWidth="1"/>
    <col min="8705" max="8705" width="14.375" style="126" customWidth="1"/>
    <col min="8706" max="8706" width="12.75" style="126" customWidth="1"/>
    <col min="8707" max="8709" width="7.375" style="126" customWidth="1"/>
    <col min="8710" max="8710" width="10.75" style="126" customWidth="1"/>
    <col min="8711" max="8943" width="9.125" style="126"/>
    <col min="8944" max="8944" width="6.625" style="126" customWidth="1"/>
    <col min="8945" max="8945" width="11.375" style="126" customWidth="1"/>
    <col min="8946" max="8946" width="6.875" style="126" customWidth="1"/>
    <col min="8947" max="8947" width="16.375" style="126" customWidth="1"/>
    <col min="8948" max="8948" width="14.125" style="126" customWidth="1"/>
    <col min="8949" max="8949" width="5.375" style="126" customWidth="1"/>
    <col min="8950" max="8950" width="44.875" style="126" customWidth="1"/>
    <col min="8951" max="8951" width="7.25" style="126" customWidth="1"/>
    <col min="8952" max="8952" width="6.375" style="126" customWidth="1"/>
    <col min="8953" max="8953" width="11.875" style="126" customWidth="1"/>
    <col min="8954" max="8954" width="14.625" style="126" customWidth="1"/>
    <col min="8955" max="8955" width="14.375" style="126" customWidth="1"/>
    <col min="8956" max="8956" width="12.75" style="126" customWidth="1"/>
    <col min="8957" max="8957" width="13.875" style="126" customWidth="1"/>
    <col min="8958" max="8958" width="14.375" style="126" customWidth="1"/>
    <col min="8959" max="8959" width="12.75" style="126" customWidth="1"/>
    <col min="8960" max="8960" width="13.875" style="126" customWidth="1"/>
    <col min="8961" max="8961" width="14.375" style="126" customWidth="1"/>
    <col min="8962" max="8962" width="12.75" style="126" customWidth="1"/>
    <col min="8963" max="8965" width="7.375" style="126" customWidth="1"/>
    <col min="8966" max="8966" width="10.75" style="126" customWidth="1"/>
    <col min="8967" max="9199" width="9.125" style="126"/>
    <col min="9200" max="9200" width="6.625" style="126" customWidth="1"/>
    <col min="9201" max="9201" width="11.375" style="126" customWidth="1"/>
    <col min="9202" max="9202" width="6.875" style="126" customWidth="1"/>
    <col min="9203" max="9203" width="16.375" style="126" customWidth="1"/>
    <col min="9204" max="9204" width="14.125" style="126" customWidth="1"/>
    <col min="9205" max="9205" width="5.375" style="126" customWidth="1"/>
    <col min="9206" max="9206" width="44.875" style="126" customWidth="1"/>
    <col min="9207" max="9207" width="7.25" style="126" customWidth="1"/>
    <col min="9208" max="9208" width="6.375" style="126" customWidth="1"/>
    <col min="9209" max="9209" width="11.875" style="126" customWidth="1"/>
    <col min="9210" max="9210" width="14.625" style="126" customWidth="1"/>
    <col min="9211" max="9211" width="14.375" style="126" customWidth="1"/>
    <col min="9212" max="9212" width="12.75" style="126" customWidth="1"/>
    <col min="9213" max="9213" width="13.875" style="126" customWidth="1"/>
    <col min="9214" max="9214" width="14.375" style="126" customWidth="1"/>
    <col min="9215" max="9215" width="12.75" style="126" customWidth="1"/>
    <col min="9216" max="9216" width="13.875" style="126" customWidth="1"/>
    <col min="9217" max="9217" width="14.375" style="126" customWidth="1"/>
    <col min="9218" max="9218" width="12.75" style="126" customWidth="1"/>
    <col min="9219" max="9221" width="7.375" style="126" customWidth="1"/>
    <col min="9222" max="9222" width="10.75" style="126" customWidth="1"/>
    <col min="9223" max="9455" width="9.125" style="126"/>
    <col min="9456" max="9456" width="6.625" style="126" customWidth="1"/>
    <col min="9457" max="9457" width="11.375" style="126" customWidth="1"/>
    <col min="9458" max="9458" width="6.875" style="126" customWidth="1"/>
    <col min="9459" max="9459" width="16.375" style="126" customWidth="1"/>
    <col min="9460" max="9460" width="14.125" style="126" customWidth="1"/>
    <col min="9461" max="9461" width="5.375" style="126" customWidth="1"/>
    <col min="9462" max="9462" width="44.875" style="126" customWidth="1"/>
    <col min="9463" max="9463" width="7.25" style="126" customWidth="1"/>
    <col min="9464" max="9464" width="6.375" style="126" customWidth="1"/>
    <col min="9465" max="9465" width="11.875" style="126" customWidth="1"/>
    <col min="9466" max="9466" width="14.625" style="126" customWidth="1"/>
    <col min="9467" max="9467" width="14.375" style="126" customWidth="1"/>
    <col min="9468" max="9468" width="12.75" style="126" customWidth="1"/>
    <col min="9469" max="9469" width="13.875" style="126" customWidth="1"/>
    <col min="9470" max="9470" width="14.375" style="126" customWidth="1"/>
    <col min="9471" max="9471" width="12.75" style="126" customWidth="1"/>
    <col min="9472" max="9472" width="13.875" style="126" customWidth="1"/>
    <col min="9473" max="9473" width="14.375" style="126" customWidth="1"/>
    <col min="9474" max="9474" width="12.75" style="126" customWidth="1"/>
    <col min="9475" max="9477" width="7.375" style="126" customWidth="1"/>
    <col min="9478" max="9478" width="10.75" style="126" customWidth="1"/>
    <col min="9479" max="9711" width="9.125" style="126"/>
    <col min="9712" max="9712" width="6.625" style="126" customWidth="1"/>
    <col min="9713" max="9713" width="11.375" style="126" customWidth="1"/>
    <col min="9714" max="9714" width="6.875" style="126" customWidth="1"/>
    <col min="9715" max="9715" width="16.375" style="126" customWidth="1"/>
    <col min="9716" max="9716" width="14.125" style="126" customWidth="1"/>
    <col min="9717" max="9717" width="5.375" style="126" customWidth="1"/>
    <col min="9718" max="9718" width="44.875" style="126" customWidth="1"/>
    <col min="9719" max="9719" width="7.25" style="126" customWidth="1"/>
    <col min="9720" max="9720" width="6.375" style="126" customWidth="1"/>
    <col min="9721" max="9721" width="11.875" style="126" customWidth="1"/>
    <col min="9722" max="9722" width="14.625" style="126" customWidth="1"/>
    <col min="9723" max="9723" width="14.375" style="126" customWidth="1"/>
    <col min="9724" max="9724" width="12.75" style="126" customWidth="1"/>
    <col min="9725" max="9725" width="13.875" style="126" customWidth="1"/>
    <col min="9726" max="9726" width="14.375" style="126" customWidth="1"/>
    <col min="9727" max="9727" width="12.75" style="126" customWidth="1"/>
    <col min="9728" max="9728" width="13.875" style="126" customWidth="1"/>
    <col min="9729" max="9729" width="14.375" style="126" customWidth="1"/>
    <col min="9730" max="9730" width="12.75" style="126" customWidth="1"/>
    <col min="9731" max="9733" width="7.375" style="126" customWidth="1"/>
    <col min="9734" max="9734" width="10.75" style="126" customWidth="1"/>
    <col min="9735" max="9967" width="9.125" style="126"/>
    <col min="9968" max="9968" width="6.625" style="126" customWidth="1"/>
    <col min="9969" max="9969" width="11.375" style="126" customWidth="1"/>
    <col min="9970" max="9970" width="6.875" style="126" customWidth="1"/>
    <col min="9971" max="9971" width="16.375" style="126" customWidth="1"/>
    <col min="9972" max="9972" width="14.125" style="126" customWidth="1"/>
    <col min="9973" max="9973" width="5.375" style="126" customWidth="1"/>
    <col min="9974" max="9974" width="44.875" style="126" customWidth="1"/>
    <col min="9975" max="9975" width="7.25" style="126" customWidth="1"/>
    <col min="9976" max="9976" width="6.375" style="126" customWidth="1"/>
    <col min="9977" max="9977" width="11.875" style="126" customWidth="1"/>
    <col min="9978" max="9978" width="14.625" style="126" customWidth="1"/>
    <col min="9979" max="9979" width="14.375" style="126" customWidth="1"/>
    <col min="9980" max="9980" width="12.75" style="126" customWidth="1"/>
    <col min="9981" max="9981" width="13.875" style="126" customWidth="1"/>
    <col min="9982" max="9982" width="14.375" style="126" customWidth="1"/>
    <col min="9983" max="9983" width="12.75" style="126" customWidth="1"/>
    <col min="9984" max="9984" width="13.875" style="126" customWidth="1"/>
    <col min="9985" max="9985" width="14.375" style="126" customWidth="1"/>
    <col min="9986" max="9986" width="12.75" style="126" customWidth="1"/>
    <col min="9987" max="9989" width="7.375" style="126" customWidth="1"/>
    <col min="9990" max="9990" width="10.75" style="126" customWidth="1"/>
    <col min="9991" max="10223" width="9.125" style="126"/>
    <col min="10224" max="10224" width="6.625" style="126" customWidth="1"/>
    <col min="10225" max="10225" width="11.375" style="126" customWidth="1"/>
    <col min="10226" max="10226" width="6.875" style="126" customWidth="1"/>
    <col min="10227" max="10227" width="16.375" style="126" customWidth="1"/>
    <col min="10228" max="10228" width="14.125" style="126" customWidth="1"/>
    <col min="10229" max="10229" width="5.375" style="126" customWidth="1"/>
    <col min="10230" max="10230" width="44.875" style="126" customWidth="1"/>
    <col min="10231" max="10231" width="7.25" style="126" customWidth="1"/>
    <col min="10232" max="10232" width="6.375" style="126" customWidth="1"/>
    <col min="10233" max="10233" width="11.875" style="126" customWidth="1"/>
    <col min="10234" max="10234" width="14.625" style="126" customWidth="1"/>
    <col min="10235" max="10235" width="14.375" style="126" customWidth="1"/>
    <col min="10236" max="10236" width="12.75" style="126" customWidth="1"/>
    <col min="10237" max="10237" width="13.875" style="126" customWidth="1"/>
    <col min="10238" max="10238" width="14.375" style="126" customWidth="1"/>
    <col min="10239" max="10239" width="12.75" style="126" customWidth="1"/>
    <col min="10240" max="10240" width="13.875" style="126" customWidth="1"/>
    <col min="10241" max="10241" width="14.375" style="126" customWidth="1"/>
    <col min="10242" max="10242" width="12.75" style="126" customWidth="1"/>
    <col min="10243" max="10245" width="7.375" style="126" customWidth="1"/>
    <col min="10246" max="10246" width="10.75" style="126" customWidth="1"/>
    <col min="10247" max="10479" width="9.125" style="126"/>
    <col min="10480" max="10480" width="6.625" style="126" customWidth="1"/>
    <col min="10481" max="10481" width="11.375" style="126" customWidth="1"/>
    <col min="10482" max="10482" width="6.875" style="126" customWidth="1"/>
    <col min="10483" max="10483" width="16.375" style="126" customWidth="1"/>
    <col min="10484" max="10484" width="14.125" style="126" customWidth="1"/>
    <col min="10485" max="10485" width="5.375" style="126" customWidth="1"/>
    <col min="10486" max="10486" width="44.875" style="126" customWidth="1"/>
    <col min="10487" max="10487" width="7.25" style="126" customWidth="1"/>
    <col min="10488" max="10488" width="6.375" style="126" customWidth="1"/>
    <col min="10489" max="10489" width="11.875" style="126" customWidth="1"/>
    <col min="10490" max="10490" width="14.625" style="126" customWidth="1"/>
    <col min="10491" max="10491" width="14.375" style="126" customWidth="1"/>
    <col min="10492" max="10492" width="12.75" style="126" customWidth="1"/>
    <col min="10493" max="10493" width="13.875" style="126" customWidth="1"/>
    <col min="10494" max="10494" width="14.375" style="126" customWidth="1"/>
    <col min="10495" max="10495" width="12.75" style="126" customWidth="1"/>
    <col min="10496" max="10496" width="13.875" style="126" customWidth="1"/>
    <col min="10497" max="10497" width="14.375" style="126" customWidth="1"/>
    <col min="10498" max="10498" width="12.75" style="126" customWidth="1"/>
    <col min="10499" max="10501" width="7.375" style="126" customWidth="1"/>
    <col min="10502" max="10502" width="10.75" style="126" customWidth="1"/>
    <col min="10503" max="10735" width="9.125" style="126"/>
    <col min="10736" max="10736" width="6.625" style="126" customWidth="1"/>
    <col min="10737" max="10737" width="11.375" style="126" customWidth="1"/>
    <col min="10738" max="10738" width="6.875" style="126" customWidth="1"/>
    <col min="10739" max="10739" width="16.375" style="126" customWidth="1"/>
    <col min="10740" max="10740" width="14.125" style="126" customWidth="1"/>
    <col min="10741" max="10741" width="5.375" style="126" customWidth="1"/>
    <col min="10742" max="10742" width="44.875" style="126" customWidth="1"/>
    <col min="10743" max="10743" width="7.25" style="126" customWidth="1"/>
    <col min="10744" max="10744" width="6.375" style="126" customWidth="1"/>
    <col min="10745" max="10745" width="11.875" style="126" customWidth="1"/>
    <col min="10746" max="10746" width="14.625" style="126" customWidth="1"/>
    <col min="10747" max="10747" width="14.375" style="126" customWidth="1"/>
    <col min="10748" max="10748" width="12.75" style="126" customWidth="1"/>
    <col min="10749" max="10749" width="13.875" style="126" customWidth="1"/>
    <col min="10750" max="10750" width="14.375" style="126" customWidth="1"/>
    <col min="10751" max="10751" width="12.75" style="126" customWidth="1"/>
    <col min="10752" max="10752" width="13.875" style="126" customWidth="1"/>
    <col min="10753" max="10753" width="14.375" style="126" customWidth="1"/>
    <col min="10754" max="10754" width="12.75" style="126" customWidth="1"/>
    <col min="10755" max="10757" width="7.375" style="126" customWidth="1"/>
    <col min="10758" max="10758" width="10.75" style="126" customWidth="1"/>
    <col min="10759" max="10991" width="9.125" style="126"/>
    <col min="10992" max="10992" width="6.625" style="126" customWidth="1"/>
    <col min="10993" max="10993" width="11.375" style="126" customWidth="1"/>
    <col min="10994" max="10994" width="6.875" style="126" customWidth="1"/>
    <col min="10995" max="10995" width="16.375" style="126" customWidth="1"/>
    <col min="10996" max="10996" width="14.125" style="126" customWidth="1"/>
    <col min="10997" max="10997" width="5.375" style="126" customWidth="1"/>
    <col min="10998" max="10998" width="44.875" style="126" customWidth="1"/>
    <col min="10999" max="10999" width="7.25" style="126" customWidth="1"/>
    <col min="11000" max="11000" width="6.375" style="126" customWidth="1"/>
    <col min="11001" max="11001" width="11.875" style="126" customWidth="1"/>
    <col min="11002" max="11002" width="14.625" style="126" customWidth="1"/>
    <col min="11003" max="11003" width="14.375" style="126" customWidth="1"/>
    <col min="11004" max="11004" width="12.75" style="126" customWidth="1"/>
    <col min="11005" max="11005" width="13.875" style="126" customWidth="1"/>
    <col min="11006" max="11006" width="14.375" style="126" customWidth="1"/>
    <col min="11007" max="11007" width="12.75" style="126" customWidth="1"/>
    <col min="11008" max="11008" width="13.875" style="126" customWidth="1"/>
    <col min="11009" max="11009" width="14.375" style="126" customWidth="1"/>
    <col min="11010" max="11010" width="12.75" style="126" customWidth="1"/>
    <col min="11011" max="11013" width="7.375" style="126" customWidth="1"/>
    <col min="11014" max="11014" width="10.75" style="126" customWidth="1"/>
    <col min="11015" max="11247" width="9.125" style="126"/>
    <col min="11248" max="11248" width="6.625" style="126" customWidth="1"/>
    <col min="11249" max="11249" width="11.375" style="126" customWidth="1"/>
    <col min="11250" max="11250" width="6.875" style="126" customWidth="1"/>
    <col min="11251" max="11251" width="16.375" style="126" customWidth="1"/>
    <col min="11252" max="11252" width="14.125" style="126" customWidth="1"/>
    <col min="11253" max="11253" width="5.375" style="126" customWidth="1"/>
    <col min="11254" max="11254" width="44.875" style="126" customWidth="1"/>
    <col min="11255" max="11255" width="7.25" style="126" customWidth="1"/>
    <col min="11256" max="11256" width="6.375" style="126" customWidth="1"/>
    <col min="11257" max="11257" width="11.875" style="126" customWidth="1"/>
    <col min="11258" max="11258" width="14.625" style="126" customWidth="1"/>
    <col min="11259" max="11259" width="14.375" style="126" customWidth="1"/>
    <col min="11260" max="11260" width="12.75" style="126" customWidth="1"/>
    <col min="11261" max="11261" width="13.875" style="126" customWidth="1"/>
    <col min="11262" max="11262" width="14.375" style="126" customWidth="1"/>
    <col min="11263" max="11263" width="12.75" style="126" customWidth="1"/>
    <col min="11264" max="11264" width="13.875" style="126" customWidth="1"/>
    <col min="11265" max="11265" width="14.375" style="126" customWidth="1"/>
    <col min="11266" max="11266" width="12.75" style="126" customWidth="1"/>
    <col min="11267" max="11269" width="7.375" style="126" customWidth="1"/>
    <col min="11270" max="11270" width="10.75" style="126" customWidth="1"/>
    <col min="11271" max="11503" width="9.125" style="126"/>
    <col min="11504" max="11504" width="6.625" style="126" customWidth="1"/>
    <col min="11505" max="11505" width="11.375" style="126" customWidth="1"/>
    <col min="11506" max="11506" width="6.875" style="126" customWidth="1"/>
    <col min="11507" max="11507" width="16.375" style="126" customWidth="1"/>
    <col min="11508" max="11508" width="14.125" style="126" customWidth="1"/>
    <col min="11509" max="11509" width="5.375" style="126" customWidth="1"/>
    <col min="11510" max="11510" width="44.875" style="126" customWidth="1"/>
    <col min="11511" max="11511" width="7.25" style="126" customWidth="1"/>
    <col min="11512" max="11512" width="6.375" style="126" customWidth="1"/>
    <col min="11513" max="11513" width="11.875" style="126" customWidth="1"/>
    <col min="11514" max="11514" width="14.625" style="126" customWidth="1"/>
    <col min="11515" max="11515" width="14.375" style="126" customWidth="1"/>
    <col min="11516" max="11516" width="12.75" style="126" customWidth="1"/>
    <col min="11517" max="11517" width="13.875" style="126" customWidth="1"/>
    <col min="11518" max="11518" width="14.375" style="126" customWidth="1"/>
    <col min="11519" max="11519" width="12.75" style="126" customWidth="1"/>
    <col min="11520" max="11520" width="13.875" style="126" customWidth="1"/>
    <col min="11521" max="11521" width="14.375" style="126" customWidth="1"/>
    <col min="11522" max="11522" width="12.75" style="126" customWidth="1"/>
    <col min="11523" max="11525" width="7.375" style="126" customWidth="1"/>
    <col min="11526" max="11526" width="10.75" style="126" customWidth="1"/>
    <col min="11527" max="11759" width="9.125" style="126"/>
    <col min="11760" max="11760" width="6.625" style="126" customWidth="1"/>
    <col min="11761" max="11761" width="11.375" style="126" customWidth="1"/>
    <col min="11762" max="11762" width="6.875" style="126" customWidth="1"/>
    <col min="11763" max="11763" width="16.375" style="126" customWidth="1"/>
    <col min="11764" max="11764" width="14.125" style="126" customWidth="1"/>
    <col min="11765" max="11765" width="5.375" style="126" customWidth="1"/>
    <col min="11766" max="11766" width="44.875" style="126" customWidth="1"/>
    <col min="11767" max="11767" width="7.25" style="126" customWidth="1"/>
    <col min="11768" max="11768" width="6.375" style="126" customWidth="1"/>
    <col min="11769" max="11769" width="11.875" style="126" customWidth="1"/>
    <col min="11770" max="11770" width="14.625" style="126" customWidth="1"/>
    <col min="11771" max="11771" width="14.375" style="126" customWidth="1"/>
    <col min="11772" max="11772" width="12.75" style="126" customWidth="1"/>
    <col min="11773" max="11773" width="13.875" style="126" customWidth="1"/>
    <col min="11774" max="11774" width="14.375" style="126" customWidth="1"/>
    <col min="11775" max="11775" width="12.75" style="126" customWidth="1"/>
    <col min="11776" max="11776" width="13.875" style="126" customWidth="1"/>
    <col min="11777" max="11777" width="14.375" style="126" customWidth="1"/>
    <col min="11778" max="11778" width="12.75" style="126" customWidth="1"/>
    <col min="11779" max="11781" width="7.375" style="126" customWidth="1"/>
    <col min="11782" max="11782" width="10.75" style="126" customWidth="1"/>
    <col min="11783" max="12015" width="9.125" style="126"/>
    <col min="12016" max="12016" width="6.625" style="126" customWidth="1"/>
    <col min="12017" max="12017" width="11.375" style="126" customWidth="1"/>
    <col min="12018" max="12018" width="6.875" style="126" customWidth="1"/>
    <col min="12019" max="12019" width="16.375" style="126" customWidth="1"/>
    <col min="12020" max="12020" width="14.125" style="126" customWidth="1"/>
    <col min="12021" max="12021" width="5.375" style="126" customWidth="1"/>
    <col min="12022" max="12022" width="44.875" style="126" customWidth="1"/>
    <col min="12023" max="12023" width="7.25" style="126" customWidth="1"/>
    <col min="12024" max="12024" width="6.375" style="126" customWidth="1"/>
    <col min="12025" max="12025" width="11.875" style="126" customWidth="1"/>
    <col min="12026" max="12026" width="14.625" style="126" customWidth="1"/>
    <col min="12027" max="12027" width="14.375" style="126" customWidth="1"/>
    <col min="12028" max="12028" width="12.75" style="126" customWidth="1"/>
    <col min="12029" max="12029" width="13.875" style="126" customWidth="1"/>
    <col min="12030" max="12030" width="14.375" style="126" customWidth="1"/>
    <col min="12031" max="12031" width="12.75" style="126" customWidth="1"/>
    <col min="12032" max="12032" width="13.875" style="126" customWidth="1"/>
    <col min="12033" max="12033" width="14.375" style="126" customWidth="1"/>
    <col min="12034" max="12034" width="12.75" style="126" customWidth="1"/>
    <col min="12035" max="12037" width="7.375" style="126" customWidth="1"/>
    <col min="12038" max="12038" width="10.75" style="126" customWidth="1"/>
    <col min="12039" max="12271" width="9.125" style="126"/>
    <col min="12272" max="12272" width="6.625" style="126" customWidth="1"/>
    <col min="12273" max="12273" width="11.375" style="126" customWidth="1"/>
    <col min="12274" max="12274" width="6.875" style="126" customWidth="1"/>
    <col min="12275" max="12275" width="16.375" style="126" customWidth="1"/>
    <col min="12276" max="12276" width="14.125" style="126" customWidth="1"/>
    <col min="12277" max="12277" width="5.375" style="126" customWidth="1"/>
    <col min="12278" max="12278" width="44.875" style="126" customWidth="1"/>
    <col min="12279" max="12279" width="7.25" style="126" customWidth="1"/>
    <col min="12280" max="12280" width="6.375" style="126" customWidth="1"/>
    <col min="12281" max="12281" width="11.875" style="126" customWidth="1"/>
    <col min="12282" max="12282" width="14.625" style="126" customWidth="1"/>
    <col min="12283" max="12283" width="14.375" style="126" customWidth="1"/>
    <col min="12284" max="12284" width="12.75" style="126" customWidth="1"/>
    <col min="12285" max="12285" width="13.875" style="126" customWidth="1"/>
    <col min="12286" max="12286" width="14.375" style="126" customWidth="1"/>
    <col min="12287" max="12287" width="12.75" style="126" customWidth="1"/>
    <col min="12288" max="12288" width="13.875" style="126" customWidth="1"/>
    <col min="12289" max="12289" width="14.375" style="126" customWidth="1"/>
    <col min="12290" max="12290" width="12.75" style="126" customWidth="1"/>
    <col min="12291" max="12293" width="7.375" style="126" customWidth="1"/>
    <col min="12294" max="12294" width="10.75" style="126" customWidth="1"/>
    <col min="12295" max="12527" width="9.125" style="126"/>
    <col min="12528" max="12528" width="6.625" style="126" customWidth="1"/>
    <col min="12529" max="12529" width="11.375" style="126" customWidth="1"/>
    <col min="12530" max="12530" width="6.875" style="126" customWidth="1"/>
    <col min="12531" max="12531" width="16.375" style="126" customWidth="1"/>
    <col min="12532" max="12532" width="14.125" style="126" customWidth="1"/>
    <col min="12533" max="12533" width="5.375" style="126" customWidth="1"/>
    <col min="12534" max="12534" width="44.875" style="126" customWidth="1"/>
    <col min="12535" max="12535" width="7.25" style="126" customWidth="1"/>
    <col min="12536" max="12536" width="6.375" style="126" customWidth="1"/>
    <col min="12537" max="12537" width="11.875" style="126" customWidth="1"/>
    <col min="12538" max="12538" width="14.625" style="126" customWidth="1"/>
    <col min="12539" max="12539" width="14.375" style="126" customWidth="1"/>
    <col min="12540" max="12540" width="12.75" style="126" customWidth="1"/>
    <col min="12541" max="12541" width="13.875" style="126" customWidth="1"/>
    <col min="12542" max="12542" width="14.375" style="126" customWidth="1"/>
    <col min="12543" max="12543" width="12.75" style="126" customWidth="1"/>
    <col min="12544" max="12544" width="13.875" style="126" customWidth="1"/>
    <col min="12545" max="12545" width="14.375" style="126" customWidth="1"/>
    <col min="12546" max="12546" width="12.75" style="126" customWidth="1"/>
    <col min="12547" max="12549" width="7.375" style="126" customWidth="1"/>
    <col min="12550" max="12550" width="10.75" style="126" customWidth="1"/>
    <col min="12551" max="12783" width="9.125" style="126"/>
    <col min="12784" max="12784" width="6.625" style="126" customWidth="1"/>
    <col min="12785" max="12785" width="11.375" style="126" customWidth="1"/>
    <col min="12786" max="12786" width="6.875" style="126" customWidth="1"/>
    <col min="12787" max="12787" width="16.375" style="126" customWidth="1"/>
    <col min="12788" max="12788" width="14.125" style="126" customWidth="1"/>
    <col min="12789" max="12789" width="5.375" style="126" customWidth="1"/>
    <col min="12790" max="12790" width="44.875" style="126" customWidth="1"/>
    <col min="12791" max="12791" width="7.25" style="126" customWidth="1"/>
    <col min="12792" max="12792" width="6.375" style="126" customWidth="1"/>
    <col min="12793" max="12793" width="11.875" style="126" customWidth="1"/>
    <col min="12794" max="12794" width="14.625" style="126" customWidth="1"/>
    <col min="12795" max="12795" width="14.375" style="126" customWidth="1"/>
    <col min="12796" max="12796" width="12.75" style="126" customWidth="1"/>
    <col min="12797" max="12797" width="13.875" style="126" customWidth="1"/>
    <col min="12798" max="12798" width="14.375" style="126" customWidth="1"/>
    <col min="12799" max="12799" width="12.75" style="126" customWidth="1"/>
    <col min="12800" max="12800" width="13.875" style="126" customWidth="1"/>
    <col min="12801" max="12801" width="14.375" style="126" customWidth="1"/>
    <col min="12802" max="12802" width="12.75" style="126" customWidth="1"/>
    <col min="12803" max="12805" width="7.375" style="126" customWidth="1"/>
    <col min="12806" max="12806" width="10.75" style="126" customWidth="1"/>
    <col min="12807" max="13039" width="9.125" style="126"/>
    <col min="13040" max="13040" width="6.625" style="126" customWidth="1"/>
    <col min="13041" max="13041" width="11.375" style="126" customWidth="1"/>
    <col min="13042" max="13042" width="6.875" style="126" customWidth="1"/>
    <col min="13043" max="13043" width="16.375" style="126" customWidth="1"/>
    <col min="13044" max="13044" width="14.125" style="126" customWidth="1"/>
    <col min="13045" max="13045" width="5.375" style="126" customWidth="1"/>
    <col min="13046" max="13046" width="44.875" style="126" customWidth="1"/>
    <col min="13047" max="13047" width="7.25" style="126" customWidth="1"/>
    <col min="13048" max="13048" width="6.375" style="126" customWidth="1"/>
    <col min="13049" max="13049" width="11.875" style="126" customWidth="1"/>
    <col min="13050" max="13050" width="14.625" style="126" customWidth="1"/>
    <col min="13051" max="13051" width="14.375" style="126" customWidth="1"/>
    <col min="13052" max="13052" width="12.75" style="126" customWidth="1"/>
    <col min="13053" max="13053" width="13.875" style="126" customWidth="1"/>
    <col min="13054" max="13054" width="14.375" style="126" customWidth="1"/>
    <col min="13055" max="13055" width="12.75" style="126" customWidth="1"/>
    <col min="13056" max="13056" width="13.875" style="126" customWidth="1"/>
    <col min="13057" max="13057" width="14.375" style="126" customWidth="1"/>
    <col min="13058" max="13058" width="12.75" style="126" customWidth="1"/>
    <col min="13059" max="13061" width="7.375" style="126" customWidth="1"/>
    <col min="13062" max="13062" width="10.75" style="126" customWidth="1"/>
    <col min="13063" max="13295" width="9.125" style="126"/>
    <col min="13296" max="13296" width="6.625" style="126" customWidth="1"/>
    <col min="13297" max="13297" width="11.375" style="126" customWidth="1"/>
    <col min="13298" max="13298" width="6.875" style="126" customWidth="1"/>
    <col min="13299" max="13299" width="16.375" style="126" customWidth="1"/>
    <col min="13300" max="13300" width="14.125" style="126" customWidth="1"/>
    <col min="13301" max="13301" width="5.375" style="126" customWidth="1"/>
    <col min="13302" max="13302" width="44.875" style="126" customWidth="1"/>
    <col min="13303" max="13303" width="7.25" style="126" customWidth="1"/>
    <col min="13304" max="13304" width="6.375" style="126" customWidth="1"/>
    <col min="13305" max="13305" width="11.875" style="126" customWidth="1"/>
    <col min="13306" max="13306" width="14.625" style="126" customWidth="1"/>
    <col min="13307" max="13307" width="14.375" style="126" customWidth="1"/>
    <col min="13308" max="13308" width="12.75" style="126" customWidth="1"/>
    <col min="13309" max="13309" width="13.875" style="126" customWidth="1"/>
    <col min="13310" max="13310" width="14.375" style="126" customWidth="1"/>
    <col min="13311" max="13311" width="12.75" style="126" customWidth="1"/>
    <col min="13312" max="13312" width="13.875" style="126" customWidth="1"/>
    <col min="13313" max="13313" width="14.375" style="126" customWidth="1"/>
    <col min="13314" max="13314" width="12.75" style="126" customWidth="1"/>
    <col min="13315" max="13317" width="7.375" style="126" customWidth="1"/>
    <col min="13318" max="13318" width="10.75" style="126" customWidth="1"/>
    <col min="13319" max="13551" width="9.125" style="126"/>
    <col min="13552" max="13552" width="6.625" style="126" customWidth="1"/>
    <col min="13553" max="13553" width="11.375" style="126" customWidth="1"/>
    <col min="13554" max="13554" width="6.875" style="126" customWidth="1"/>
    <col min="13555" max="13555" width="16.375" style="126" customWidth="1"/>
    <col min="13556" max="13556" width="14.125" style="126" customWidth="1"/>
    <col min="13557" max="13557" width="5.375" style="126" customWidth="1"/>
    <col min="13558" max="13558" width="44.875" style="126" customWidth="1"/>
    <col min="13559" max="13559" width="7.25" style="126" customWidth="1"/>
    <col min="13560" max="13560" width="6.375" style="126" customWidth="1"/>
    <col min="13561" max="13561" width="11.875" style="126" customWidth="1"/>
    <col min="13562" max="13562" width="14.625" style="126" customWidth="1"/>
    <col min="13563" max="13563" width="14.375" style="126" customWidth="1"/>
    <col min="13564" max="13564" width="12.75" style="126" customWidth="1"/>
    <col min="13565" max="13565" width="13.875" style="126" customWidth="1"/>
    <col min="13566" max="13566" width="14.375" style="126" customWidth="1"/>
    <col min="13567" max="13567" width="12.75" style="126" customWidth="1"/>
    <col min="13568" max="13568" width="13.875" style="126" customWidth="1"/>
    <col min="13569" max="13569" width="14.375" style="126" customWidth="1"/>
    <col min="13570" max="13570" width="12.75" style="126" customWidth="1"/>
    <col min="13571" max="13573" width="7.375" style="126" customWidth="1"/>
    <col min="13574" max="13574" width="10.75" style="126" customWidth="1"/>
    <col min="13575" max="13807" width="9.125" style="126"/>
    <col min="13808" max="13808" width="6.625" style="126" customWidth="1"/>
    <col min="13809" max="13809" width="11.375" style="126" customWidth="1"/>
    <col min="13810" max="13810" width="6.875" style="126" customWidth="1"/>
    <col min="13811" max="13811" width="16.375" style="126" customWidth="1"/>
    <col min="13812" max="13812" width="14.125" style="126" customWidth="1"/>
    <col min="13813" max="13813" width="5.375" style="126" customWidth="1"/>
    <col min="13814" max="13814" width="44.875" style="126" customWidth="1"/>
    <col min="13815" max="13815" width="7.25" style="126" customWidth="1"/>
    <col min="13816" max="13816" width="6.375" style="126" customWidth="1"/>
    <col min="13817" max="13817" width="11.875" style="126" customWidth="1"/>
    <col min="13818" max="13818" width="14.625" style="126" customWidth="1"/>
    <col min="13819" max="13819" width="14.375" style="126" customWidth="1"/>
    <col min="13820" max="13820" width="12.75" style="126" customWidth="1"/>
    <col min="13821" max="13821" width="13.875" style="126" customWidth="1"/>
    <col min="13822" max="13822" width="14.375" style="126" customWidth="1"/>
    <col min="13823" max="13823" width="12.75" style="126" customWidth="1"/>
    <col min="13824" max="13824" width="13.875" style="126" customWidth="1"/>
    <col min="13825" max="13825" width="14.375" style="126" customWidth="1"/>
    <col min="13826" max="13826" width="12.75" style="126" customWidth="1"/>
    <col min="13827" max="13829" width="7.375" style="126" customWidth="1"/>
    <col min="13830" max="13830" width="10.75" style="126" customWidth="1"/>
    <col min="13831" max="14063" width="9.125" style="126"/>
    <col min="14064" max="14064" width="6.625" style="126" customWidth="1"/>
    <col min="14065" max="14065" width="11.375" style="126" customWidth="1"/>
    <col min="14066" max="14066" width="6.875" style="126" customWidth="1"/>
    <col min="14067" max="14067" width="16.375" style="126" customWidth="1"/>
    <col min="14068" max="14068" width="14.125" style="126" customWidth="1"/>
    <col min="14069" max="14069" width="5.375" style="126" customWidth="1"/>
    <col min="14070" max="14070" width="44.875" style="126" customWidth="1"/>
    <col min="14071" max="14071" width="7.25" style="126" customWidth="1"/>
    <col min="14072" max="14072" width="6.375" style="126" customWidth="1"/>
    <col min="14073" max="14073" width="11.875" style="126" customWidth="1"/>
    <col min="14074" max="14074" width="14.625" style="126" customWidth="1"/>
    <col min="14075" max="14075" width="14.375" style="126" customWidth="1"/>
    <col min="14076" max="14076" width="12.75" style="126" customWidth="1"/>
    <col min="14077" max="14077" width="13.875" style="126" customWidth="1"/>
    <col min="14078" max="14078" width="14.375" style="126" customWidth="1"/>
    <col min="14079" max="14079" width="12.75" style="126" customWidth="1"/>
    <col min="14080" max="14080" width="13.875" style="126" customWidth="1"/>
    <col min="14081" max="14081" width="14.375" style="126" customWidth="1"/>
    <col min="14082" max="14082" width="12.75" style="126" customWidth="1"/>
    <col min="14083" max="14085" width="7.375" style="126" customWidth="1"/>
    <col min="14086" max="14086" width="10.75" style="126" customWidth="1"/>
    <col min="14087" max="14319" width="9.125" style="126"/>
    <col min="14320" max="14320" width="6.625" style="126" customWidth="1"/>
    <col min="14321" max="14321" width="11.375" style="126" customWidth="1"/>
    <col min="14322" max="14322" width="6.875" style="126" customWidth="1"/>
    <col min="14323" max="14323" width="16.375" style="126" customWidth="1"/>
    <col min="14324" max="14324" width="14.125" style="126" customWidth="1"/>
    <col min="14325" max="14325" width="5.375" style="126" customWidth="1"/>
    <col min="14326" max="14326" width="44.875" style="126" customWidth="1"/>
    <col min="14327" max="14327" width="7.25" style="126" customWidth="1"/>
    <col min="14328" max="14328" width="6.375" style="126" customWidth="1"/>
    <col min="14329" max="14329" width="11.875" style="126" customWidth="1"/>
    <col min="14330" max="14330" width="14.625" style="126" customWidth="1"/>
    <col min="14331" max="14331" width="14.375" style="126" customWidth="1"/>
    <col min="14332" max="14332" width="12.75" style="126" customWidth="1"/>
    <col min="14333" max="14333" width="13.875" style="126" customWidth="1"/>
    <col min="14334" max="14334" width="14.375" style="126" customWidth="1"/>
    <col min="14335" max="14335" width="12.75" style="126" customWidth="1"/>
    <col min="14336" max="14336" width="13.875" style="126" customWidth="1"/>
    <col min="14337" max="14337" width="14.375" style="126" customWidth="1"/>
    <col min="14338" max="14338" width="12.75" style="126" customWidth="1"/>
    <col min="14339" max="14341" width="7.375" style="126" customWidth="1"/>
    <col min="14342" max="14342" width="10.75" style="126" customWidth="1"/>
    <col min="14343" max="14575" width="9.125" style="126"/>
    <col min="14576" max="14576" width="6.625" style="126" customWidth="1"/>
    <col min="14577" max="14577" width="11.375" style="126" customWidth="1"/>
    <col min="14578" max="14578" width="6.875" style="126" customWidth="1"/>
    <col min="14579" max="14579" width="16.375" style="126" customWidth="1"/>
    <col min="14580" max="14580" width="14.125" style="126" customWidth="1"/>
    <col min="14581" max="14581" width="5.375" style="126" customWidth="1"/>
    <col min="14582" max="14582" width="44.875" style="126" customWidth="1"/>
    <col min="14583" max="14583" width="7.25" style="126" customWidth="1"/>
    <col min="14584" max="14584" width="6.375" style="126" customWidth="1"/>
    <col min="14585" max="14585" width="11.875" style="126" customWidth="1"/>
    <col min="14586" max="14586" width="14.625" style="126" customWidth="1"/>
    <col min="14587" max="14587" width="14.375" style="126" customWidth="1"/>
    <col min="14588" max="14588" width="12.75" style="126" customWidth="1"/>
    <col min="14589" max="14589" width="13.875" style="126" customWidth="1"/>
    <col min="14590" max="14590" width="14.375" style="126" customWidth="1"/>
    <col min="14591" max="14591" width="12.75" style="126" customWidth="1"/>
    <col min="14592" max="14592" width="13.875" style="126" customWidth="1"/>
    <col min="14593" max="14593" width="14.375" style="126" customWidth="1"/>
    <col min="14594" max="14594" width="12.75" style="126" customWidth="1"/>
    <col min="14595" max="14597" width="7.375" style="126" customWidth="1"/>
    <col min="14598" max="14598" width="10.75" style="126" customWidth="1"/>
    <col min="14599" max="14831" width="9.125" style="126"/>
    <col min="14832" max="14832" width="6.625" style="126" customWidth="1"/>
    <col min="14833" max="14833" width="11.375" style="126" customWidth="1"/>
    <col min="14834" max="14834" width="6.875" style="126" customWidth="1"/>
    <col min="14835" max="14835" width="16.375" style="126" customWidth="1"/>
    <col min="14836" max="14836" width="14.125" style="126" customWidth="1"/>
    <col min="14837" max="14837" width="5.375" style="126" customWidth="1"/>
    <col min="14838" max="14838" width="44.875" style="126" customWidth="1"/>
    <col min="14839" max="14839" width="7.25" style="126" customWidth="1"/>
    <col min="14840" max="14840" width="6.375" style="126" customWidth="1"/>
    <col min="14841" max="14841" width="11.875" style="126" customWidth="1"/>
    <col min="14842" max="14842" width="14.625" style="126" customWidth="1"/>
    <col min="14843" max="14843" width="14.375" style="126" customWidth="1"/>
    <col min="14844" max="14844" width="12.75" style="126" customWidth="1"/>
    <col min="14845" max="14845" width="13.875" style="126" customWidth="1"/>
    <col min="14846" max="14846" width="14.375" style="126" customWidth="1"/>
    <col min="14847" max="14847" width="12.75" style="126" customWidth="1"/>
    <col min="14848" max="14848" width="13.875" style="126" customWidth="1"/>
    <col min="14849" max="14849" width="14.375" style="126" customWidth="1"/>
    <col min="14850" max="14850" width="12.75" style="126" customWidth="1"/>
    <col min="14851" max="14853" width="7.375" style="126" customWidth="1"/>
    <col min="14854" max="14854" width="10.75" style="126" customWidth="1"/>
    <col min="14855" max="15087" width="9.125" style="126"/>
    <col min="15088" max="15088" width="6.625" style="126" customWidth="1"/>
    <col min="15089" max="15089" width="11.375" style="126" customWidth="1"/>
    <col min="15090" max="15090" width="6.875" style="126" customWidth="1"/>
    <col min="15091" max="15091" width="16.375" style="126" customWidth="1"/>
    <col min="15092" max="15092" width="14.125" style="126" customWidth="1"/>
    <col min="15093" max="15093" width="5.375" style="126" customWidth="1"/>
    <col min="15094" max="15094" width="44.875" style="126" customWidth="1"/>
    <col min="15095" max="15095" width="7.25" style="126" customWidth="1"/>
    <col min="15096" max="15096" width="6.375" style="126" customWidth="1"/>
    <col min="15097" max="15097" width="11.875" style="126" customWidth="1"/>
    <col min="15098" max="15098" width="14.625" style="126" customWidth="1"/>
    <col min="15099" max="15099" width="14.375" style="126" customWidth="1"/>
    <col min="15100" max="15100" width="12.75" style="126" customWidth="1"/>
    <col min="15101" max="15101" width="13.875" style="126" customWidth="1"/>
    <col min="15102" max="15102" width="14.375" style="126" customWidth="1"/>
    <col min="15103" max="15103" width="12.75" style="126" customWidth="1"/>
    <col min="15104" max="15104" width="13.875" style="126" customWidth="1"/>
    <col min="15105" max="15105" width="14.375" style="126" customWidth="1"/>
    <col min="15106" max="15106" width="12.75" style="126" customWidth="1"/>
    <col min="15107" max="15109" width="7.375" style="126" customWidth="1"/>
    <col min="15110" max="15110" width="10.75" style="126" customWidth="1"/>
    <col min="15111" max="15343" width="9.125" style="126"/>
    <col min="15344" max="15344" width="6.625" style="126" customWidth="1"/>
    <col min="15345" max="15345" width="11.375" style="126" customWidth="1"/>
    <col min="15346" max="15346" width="6.875" style="126" customWidth="1"/>
    <col min="15347" max="15347" width="16.375" style="126" customWidth="1"/>
    <col min="15348" max="15348" width="14.125" style="126" customWidth="1"/>
    <col min="15349" max="15349" width="5.375" style="126" customWidth="1"/>
    <col min="15350" max="15350" width="44.875" style="126" customWidth="1"/>
    <col min="15351" max="15351" width="7.25" style="126" customWidth="1"/>
    <col min="15352" max="15352" width="6.375" style="126" customWidth="1"/>
    <col min="15353" max="15353" width="11.875" style="126" customWidth="1"/>
    <col min="15354" max="15354" width="14.625" style="126" customWidth="1"/>
    <col min="15355" max="15355" width="14.375" style="126" customWidth="1"/>
    <col min="15356" max="15356" width="12.75" style="126" customWidth="1"/>
    <col min="15357" max="15357" width="13.875" style="126" customWidth="1"/>
    <col min="15358" max="15358" width="14.375" style="126" customWidth="1"/>
    <col min="15359" max="15359" width="12.75" style="126" customWidth="1"/>
    <col min="15360" max="15360" width="13.875" style="126" customWidth="1"/>
    <col min="15361" max="15361" width="14.375" style="126" customWidth="1"/>
    <col min="15362" max="15362" width="12.75" style="126" customWidth="1"/>
    <col min="15363" max="15365" width="7.375" style="126" customWidth="1"/>
    <col min="15366" max="15366" width="10.75" style="126" customWidth="1"/>
    <col min="15367" max="15599" width="9.125" style="126"/>
    <col min="15600" max="15600" width="6.625" style="126" customWidth="1"/>
    <col min="15601" max="15601" width="11.375" style="126" customWidth="1"/>
    <col min="15602" max="15602" width="6.875" style="126" customWidth="1"/>
    <col min="15603" max="15603" width="16.375" style="126" customWidth="1"/>
    <col min="15604" max="15604" width="14.125" style="126" customWidth="1"/>
    <col min="15605" max="15605" width="5.375" style="126" customWidth="1"/>
    <col min="15606" max="15606" width="44.875" style="126" customWidth="1"/>
    <col min="15607" max="15607" width="7.25" style="126" customWidth="1"/>
    <col min="15608" max="15608" width="6.375" style="126" customWidth="1"/>
    <col min="15609" max="15609" width="11.875" style="126" customWidth="1"/>
    <col min="15610" max="15610" width="14.625" style="126" customWidth="1"/>
    <col min="15611" max="15611" width="14.375" style="126" customWidth="1"/>
    <col min="15612" max="15612" width="12.75" style="126" customWidth="1"/>
    <col min="15613" max="15613" width="13.875" style="126" customWidth="1"/>
    <col min="15614" max="15614" width="14.375" style="126" customWidth="1"/>
    <col min="15615" max="15615" width="12.75" style="126" customWidth="1"/>
    <col min="15616" max="15616" width="13.875" style="126" customWidth="1"/>
    <col min="15617" max="15617" width="14.375" style="126" customWidth="1"/>
    <col min="15618" max="15618" width="12.75" style="126" customWidth="1"/>
    <col min="15619" max="15621" width="7.375" style="126" customWidth="1"/>
    <col min="15622" max="15622" width="10.75" style="126" customWidth="1"/>
    <col min="15623" max="15855" width="9.125" style="126"/>
    <col min="15856" max="15856" width="6.625" style="126" customWidth="1"/>
    <col min="15857" max="15857" width="11.375" style="126" customWidth="1"/>
    <col min="15858" max="15858" width="6.875" style="126" customWidth="1"/>
    <col min="15859" max="15859" width="16.375" style="126" customWidth="1"/>
    <col min="15860" max="15860" width="14.125" style="126" customWidth="1"/>
    <col min="15861" max="15861" width="5.375" style="126" customWidth="1"/>
    <col min="15862" max="15862" width="44.875" style="126" customWidth="1"/>
    <col min="15863" max="15863" width="7.25" style="126" customWidth="1"/>
    <col min="15864" max="15864" width="6.375" style="126" customWidth="1"/>
    <col min="15865" max="15865" width="11.875" style="126" customWidth="1"/>
    <col min="15866" max="15866" width="14.625" style="126" customWidth="1"/>
    <col min="15867" max="15867" width="14.375" style="126" customWidth="1"/>
    <col min="15868" max="15868" width="12.75" style="126" customWidth="1"/>
    <col min="15869" max="15869" width="13.875" style="126" customWidth="1"/>
    <col min="15870" max="15870" width="14.375" style="126" customWidth="1"/>
    <col min="15871" max="15871" width="12.75" style="126" customWidth="1"/>
    <col min="15872" max="15872" width="13.875" style="126" customWidth="1"/>
    <col min="15873" max="15873" width="14.375" style="126" customWidth="1"/>
    <col min="15874" max="15874" width="12.75" style="126" customWidth="1"/>
    <col min="15875" max="15877" width="7.375" style="126" customWidth="1"/>
    <col min="15878" max="15878" width="10.75" style="126" customWidth="1"/>
    <col min="15879" max="16111" width="9.125" style="126"/>
    <col min="16112" max="16112" width="6.625" style="126" customWidth="1"/>
    <col min="16113" max="16113" width="11.375" style="126" customWidth="1"/>
    <col min="16114" max="16114" width="6.875" style="126" customWidth="1"/>
    <col min="16115" max="16115" width="16.375" style="126" customWidth="1"/>
    <col min="16116" max="16116" width="14.125" style="126" customWidth="1"/>
    <col min="16117" max="16117" width="5.375" style="126" customWidth="1"/>
    <col min="16118" max="16118" width="44.875" style="126" customWidth="1"/>
    <col min="16119" max="16119" width="7.25" style="126" customWidth="1"/>
    <col min="16120" max="16120" width="6.375" style="126" customWidth="1"/>
    <col min="16121" max="16121" width="11.875" style="126" customWidth="1"/>
    <col min="16122" max="16122" width="14.625" style="126" customWidth="1"/>
    <col min="16123" max="16123" width="14.375" style="126" customWidth="1"/>
    <col min="16124" max="16124" width="12.75" style="126" customWidth="1"/>
    <col min="16125" max="16125" width="13.875" style="126" customWidth="1"/>
    <col min="16126" max="16126" width="14.375" style="126" customWidth="1"/>
    <col min="16127" max="16127" width="12.75" style="126" customWidth="1"/>
    <col min="16128" max="16128" width="13.875" style="126" customWidth="1"/>
    <col min="16129" max="16129" width="14.375" style="126" customWidth="1"/>
    <col min="16130" max="16130" width="12.75" style="126" customWidth="1"/>
    <col min="16131" max="16133" width="7.375" style="126" customWidth="1"/>
    <col min="16134" max="16134" width="10.75" style="126" customWidth="1"/>
    <col min="16135" max="16384" width="9.125" style="126"/>
  </cols>
  <sheetData>
    <row r="1" spans="1:19" x14ac:dyDescent="0.35">
      <c r="A1" s="339" t="s">
        <v>600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122" t="s">
        <v>601</v>
      </c>
      <c r="N1" s="123"/>
      <c r="O1" s="123"/>
      <c r="P1" s="123"/>
    </row>
    <row r="2" spans="1:19" ht="24" customHeight="1" x14ac:dyDescent="0.35">
      <c r="A2" s="340" t="s">
        <v>2317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127"/>
      <c r="N2" s="128"/>
      <c r="O2" s="128"/>
      <c r="P2" s="128"/>
    </row>
    <row r="3" spans="1:19" s="129" customFormat="1" ht="36.75" customHeight="1" x14ac:dyDescent="0.2">
      <c r="A3" s="331" t="s">
        <v>65</v>
      </c>
      <c r="B3" s="331" t="s">
        <v>163</v>
      </c>
      <c r="C3" s="331" t="s">
        <v>164</v>
      </c>
      <c r="D3" s="331" t="s">
        <v>165</v>
      </c>
      <c r="E3" s="331" t="s">
        <v>77</v>
      </c>
      <c r="F3" s="331" t="s">
        <v>166</v>
      </c>
      <c r="G3" s="331" t="s">
        <v>167</v>
      </c>
      <c r="H3" s="333" t="s">
        <v>168</v>
      </c>
      <c r="I3" s="331" t="s">
        <v>169</v>
      </c>
      <c r="J3" s="328" t="s">
        <v>170</v>
      </c>
      <c r="K3" s="329" t="s">
        <v>171</v>
      </c>
      <c r="L3" s="319" t="s">
        <v>596</v>
      </c>
      <c r="M3" s="319" t="s">
        <v>10</v>
      </c>
      <c r="N3" s="316" t="s">
        <v>172</v>
      </c>
      <c r="O3" s="317"/>
      <c r="P3" s="318"/>
      <c r="Q3" s="321" t="s">
        <v>11</v>
      </c>
      <c r="R3" s="344" t="s">
        <v>599</v>
      </c>
      <c r="S3" s="338"/>
    </row>
    <row r="4" spans="1:19" s="129" customFormat="1" ht="63" x14ac:dyDescent="0.2">
      <c r="A4" s="332"/>
      <c r="B4" s="332"/>
      <c r="C4" s="332"/>
      <c r="D4" s="332"/>
      <c r="E4" s="332"/>
      <c r="F4" s="332"/>
      <c r="G4" s="332"/>
      <c r="H4" s="334"/>
      <c r="I4" s="332"/>
      <c r="J4" s="328"/>
      <c r="K4" s="330"/>
      <c r="L4" s="320"/>
      <c r="M4" s="320"/>
      <c r="N4" s="130" t="s">
        <v>173</v>
      </c>
      <c r="O4" s="130" t="s">
        <v>174</v>
      </c>
      <c r="P4" s="130" t="s">
        <v>67</v>
      </c>
      <c r="Q4" s="321"/>
      <c r="R4" s="344"/>
      <c r="S4" s="338"/>
    </row>
    <row r="5" spans="1:19" x14ac:dyDescent="0.35">
      <c r="A5" s="131">
        <v>1</v>
      </c>
      <c r="B5" s="132" t="s">
        <v>59</v>
      </c>
      <c r="C5" s="132" t="s">
        <v>175</v>
      </c>
      <c r="D5" s="132" t="s">
        <v>1423</v>
      </c>
      <c r="E5" s="132" t="s">
        <v>176</v>
      </c>
      <c r="F5" s="132" t="s">
        <v>177</v>
      </c>
      <c r="G5" s="132" t="s">
        <v>178</v>
      </c>
      <c r="H5" s="133"/>
      <c r="I5" s="131"/>
      <c r="J5" s="134"/>
      <c r="K5" s="135"/>
      <c r="L5" s="136"/>
      <c r="M5" s="136"/>
      <c r="N5" s="132"/>
      <c r="O5" s="132"/>
      <c r="P5" s="132"/>
    </row>
    <row r="6" spans="1:19" x14ac:dyDescent="0.35">
      <c r="A6" s="131">
        <v>2</v>
      </c>
      <c r="B6" s="132" t="s">
        <v>59</v>
      </c>
      <c r="C6" s="132" t="s">
        <v>179</v>
      </c>
      <c r="D6" s="132" t="s">
        <v>1423</v>
      </c>
      <c r="E6" s="132" t="s">
        <v>176</v>
      </c>
      <c r="F6" s="132" t="s">
        <v>180</v>
      </c>
      <c r="G6" s="132" t="s">
        <v>181</v>
      </c>
      <c r="H6" s="133">
        <v>9017</v>
      </c>
      <c r="I6" s="131">
        <v>5</v>
      </c>
      <c r="J6" s="134">
        <f>บึงกาฬ!F10</f>
        <v>786160.79</v>
      </c>
      <c r="K6" s="135">
        <f>บึงกาฬ!AJ10</f>
        <v>630967.62</v>
      </c>
      <c r="L6" s="136">
        <f>บึงกาฬ!AK10</f>
        <v>1746126.76</v>
      </c>
      <c r="M6" s="136">
        <f>บึงกาฬ!AL10</f>
        <v>1993428.8000000003</v>
      </c>
      <c r="N6" s="132"/>
      <c r="O6" s="132"/>
      <c r="P6" s="132"/>
      <c r="Q6" s="124">
        <f>L6-M6</f>
        <v>-247302.04000000027</v>
      </c>
      <c r="R6" s="125">
        <f>L6/H6</f>
        <v>193.64830431407341</v>
      </c>
    </row>
    <row r="7" spans="1:19" x14ac:dyDescent="0.35">
      <c r="A7" s="131">
        <v>3</v>
      </c>
      <c r="B7" s="132" t="s">
        <v>59</v>
      </c>
      <c r="C7" s="132" t="s">
        <v>182</v>
      </c>
      <c r="D7" s="132" t="s">
        <v>1423</v>
      </c>
      <c r="E7" s="132" t="s">
        <v>176</v>
      </c>
      <c r="F7" s="132" t="s">
        <v>180</v>
      </c>
      <c r="G7" s="132" t="s">
        <v>183</v>
      </c>
      <c r="H7" s="133">
        <v>4386</v>
      </c>
      <c r="I7" s="131">
        <v>3</v>
      </c>
      <c r="J7" s="134">
        <f>บึงกาฬ!F11</f>
        <v>158179.65</v>
      </c>
      <c r="K7" s="135">
        <f>บึงกาฬ!AJ11</f>
        <v>60340.47</v>
      </c>
      <c r="L7" s="136">
        <f>บึงกาฬ!AK11</f>
        <v>910898.34</v>
      </c>
      <c r="M7" s="136">
        <f>บึงกาฬ!AL11</f>
        <v>1177598.3400000001</v>
      </c>
      <c r="N7" s="132"/>
      <c r="O7" s="132"/>
      <c r="P7" s="132"/>
      <c r="Q7" s="124">
        <f t="shared" ref="Q7:Q70" si="0">L7-M7</f>
        <v>-266700.00000000012</v>
      </c>
      <c r="R7" s="125">
        <f t="shared" ref="R7:R70" si="1">L7/H7</f>
        <v>207.68316005471956</v>
      </c>
    </row>
    <row r="8" spans="1:19" x14ac:dyDescent="0.35">
      <c r="A8" s="131">
        <v>4</v>
      </c>
      <c r="B8" s="132" t="s">
        <v>59</v>
      </c>
      <c r="C8" s="132" t="s">
        <v>184</v>
      </c>
      <c r="D8" s="132" t="s">
        <v>1423</v>
      </c>
      <c r="E8" s="132" t="s">
        <v>176</v>
      </c>
      <c r="F8" s="132" t="s">
        <v>180</v>
      </c>
      <c r="G8" s="132" t="s">
        <v>185</v>
      </c>
      <c r="H8" s="133">
        <v>3088</v>
      </c>
      <c r="I8" s="131">
        <v>3</v>
      </c>
      <c r="J8" s="134">
        <f>บึงกาฬ!F12</f>
        <v>894121.61</v>
      </c>
      <c r="K8" s="135">
        <f>บึงกาฬ!AJ12</f>
        <v>513285.81000000006</v>
      </c>
      <c r="L8" s="136">
        <f>บึงกาฬ!AK12</f>
        <v>1331558.29</v>
      </c>
      <c r="M8" s="136">
        <f>บึงกาฬ!AL12</f>
        <v>2426180.89</v>
      </c>
      <c r="N8" s="132"/>
      <c r="O8" s="132"/>
      <c r="P8" s="132"/>
      <c r="Q8" s="124">
        <f t="shared" si="0"/>
        <v>-1094622.6000000001</v>
      </c>
      <c r="R8" s="125">
        <f t="shared" si="1"/>
        <v>431.20410945595859</v>
      </c>
    </row>
    <row r="9" spans="1:19" x14ac:dyDescent="0.35">
      <c r="A9" s="131">
        <v>5</v>
      </c>
      <c r="B9" s="132" t="s">
        <v>59</v>
      </c>
      <c r="C9" s="132" t="s">
        <v>186</v>
      </c>
      <c r="D9" s="132" t="s">
        <v>1423</v>
      </c>
      <c r="E9" s="132" t="s">
        <v>176</v>
      </c>
      <c r="F9" s="132" t="s">
        <v>180</v>
      </c>
      <c r="G9" s="132" t="s">
        <v>187</v>
      </c>
      <c r="H9" s="133">
        <v>2345</v>
      </c>
      <c r="I9" s="131">
        <v>2</v>
      </c>
      <c r="J9" s="134">
        <f>บึงกาฬ!F13</f>
        <v>716030.4</v>
      </c>
      <c r="K9" s="135">
        <f>บึงกาฬ!AJ13</f>
        <v>338896.55000000005</v>
      </c>
      <c r="L9" s="136">
        <f>บึงกาฬ!AK13</f>
        <v>522346.06999999995</v>
      </c>
      <c r="M9" s="136">
        <f>บึงกาฬ!AL13</f>
        <v>1363663.62</v>
      </c>
      <c r="N9" s="132"/>
      <c r="O9" s="132"/>
      <c r="P9" s="132"/>
      <c r="Q9" s="124">
        <f t="shared" si="0"/>
        <v>-841317.55000000016</v>
      </c>
      <c r="R9" s="125">
        <f t="shared" si="1"/>
        <v>222.74885714285713</v>
      </c>
    </row>
    <row r="10" spans="1:19" x14ac:dyDescent="0.35">
      <c r="A10" s="131">
        <v>6</v>
      </c>
      <c r="B10" s="132" t="s">
        <v>59</v>
      </c>
      <c r="C10" s="132" t="s">
        <v>188</v>
      </c>
      <c r="D10" s="132" t="s">
        <v>1423</v>
      </c>
      <c r="E10" s="132" t="s">
        <v>176</v>
      </c>
      <c r="F10" s="132" t="s">
        <v>180</v>
      </c>
      <c r="G10" s="132" t="s">
        <v>189</v>
      </c>
      <c r="H10" s="133">
        <v>6935</v>
      </c>
      <c r="I10" s="131">
        <v>5</v>
      </c>
      <c r="J10" s="134">
        <f>บึงกาฬ!F14</f>
        <v>620686.68999999994</v>
      </c>
      <c r="K10" s="135">
        <f>บึงกาฬ!AJ14</f>
        <v>615713.91</v>
      </c>
      <c r="L10" s="136">
        <f>บึงกาฬ!AK14</f>
        <v>1043813.6699999999</v>
      </c>
      <c r="M10" s="136">
        <f>บึงกาฬ!AL14</f>
        <v>1474892.27</v>
      </c>
      <c r="N10" s="132"/>
      <c r="O10" s="132"/>
      <c r="P10" s="132"/>
      <c r="Q10" s="124">
        <f t="shared" si="0"/>
        <v>-431078.60000000009</v>
      </c>
      <c r="R10" s="125">
        <f t="shared" si="1"/>
        <v>150.51386733958182</v>
      </c>
    </row>
    <row r="11" spans="1:19" x14ac:dyDescent="0.35">
      <c r="A11" s="131">
        <v>7</v>
      </c>
      <c r="B11" s="132" t="s">
        <v>59</v>
      </c>
      <c r="C11" s="132" t="s">
        <v>190</v>
      </c>
      <c r="D11" s="132" t="s">
        <v>1423</v>
      </c>
      <c r="E11" s="132" t="s">
        <v>176</v>
      </c>
      <c r="F11" s="132" t="s">
        <v>180</v>
      </c>
      <c r="G11" s="132" t="s">
        <v>191</v>
      </c>
      <c r="H11" s="133">
        <v>5524</v>
      </c>
      <c r="I11" s="131">
        <v>4</v>
      </c>
      <c r="J11" s="134">
        <f>บึงกาฬ!F15</f>
        <v>296990.46999999997</v>
      </c>
      <c r="K11" s="135">
        <f>บึงกาฬ!AJ15</f>
        <v>423747.72</v>
      </c>
      <c r="L11" s="136">
        <f>บึงกาฬ!AK15</f>
        <v>1186763.73</v>
      </c>
      <c r="M11" s="136">
        <f>บึงกาฬ!AL15</f>
        <v>1345325.65</v>
      </c>
      <c r="N11" s="132"/>
      <c r="O11" s="132"/>
      <c r="P11" s="132"/>
      <c r="Q11" s="124">
        <f t="shared" si="0"/>
        <v>-158561.91999999993</v>
      </c>
      <c r="R11" s="125">
        <f t="shared" si="1"/>
        <v>214.83774981897176</v>
      </c>
    </row>
    <row r="12" spans="1:19" x14ac:dyDescent="0.35">
      <c r="A12" s="131">
        <v>8</v>
      </c>
      <c r="B12" s="132" t="s">
        <v>59</v>
      </c>
      <c r="C12" s="132" t="s">
        <v>192</v>
      </c>
      <c r="D12" s="132" t="s">
        <v>1423</v>
      </c>
      <c r="E12" s="132" t="s">
        <v>176</v>
      </c>
      <c r="F12" s="132" t="s">
        <v>180</v>
      </c>
      <c r="G12" s="132" t="s">
        <v>193</v>
      </c>
      <c r="H12" s="133">
        <v>5657</v>
      </c>
      <c r="I12" s="131">
        <v>4</v>
      </c>
      <c r="J12" s="134">
        <f>บึงกาฬ!F16</f>
        <v>295156.63</v>
      </c>
      <c r="K12" s="135">
        <f>บึงกาฬ!AJ16</f>
        <v>266513.40000000002</v>
      </c>
      <c r="L12" s="136">
        <f>บึงกาฬ!AK16</f>
        <v>991894.94</v>
      </c>
      <c r="M12" s="136">
        <f>บึงกาฬ!AL16</f>
        <v>1010844.41</v>
      </c>
      <c r="N12" s="132"/>
      <c r="O12" s="132"/>
      <c r="P12" s="132"/>
      <c r="Q12" s="124">
        <f t="shared" si="0"/>
        <v>-18949.470000000088</v>
      </c>
      <c r="R12" s="125">
        <f t="shared" si="1"/>
        <v>175.33939190383595</v>
      </c>
    </row>
    <row r="13" spans="1:19" x14ac:dyDescent="0.35">
      <c r="A13" s="131">
        <v>9</v>
      </c>
      <c r="B13" s="132" t="s">
        <v>59</v>
      </c>
      <c r="C13" s="132" t="s">
        <v>194</v>
      </c>
      <c r="D13" s="132" t="s">
        <v>1423</v>
      </c>
      <c r="E13" s="132" t="s">
        <v>176</v>
      </c>
      <c r="F13" s="132" t="s">
        <v>180</v>
      </c>
      <c r="G13" s="132" t="s">
        <v>195</v>
      </c>
      <c r="H13" s="133">
        <v>4057</v>
      </c>
      <c r="I13" s="131">
        <v>3</v>
      </c>
      <c r="J13" s="134">
        <f>บึงกาฬ!F17</f>
        <v>110744.62</v>
      </c>
      <c r="K13" s="135">
        <f>บึงกาฬ!AJ17</f>
        <v>25589.98000000001</v>
      </c>
      <c r="L13" s="136">
        <f>บึงกาฬ!AK17</f>
        <v>851087.97</v>
      </c>
      <c r="M13" s="136">
        <f>บึงกาฬ!AL17</f>
        <v>1014331.5</v>
      </c>
      <c r="N13" s="132"/>
      <c r="O13" s="132"/>
      <c r="P13" s="132"/>
      <c r="Q13" s="124">
        <f t="shared" si="0"/>
        <v>-163243.53000000003</v>
      </c>
      <c r="R13" s="125">
        <f t="shared" si="1"/>
        <v>209.78259058417549</v>
      </c>
    </row>
    <row r="14" spans="1:19" x14ac:dyDescent="0.35">
      <c r="A14" s="131">
        <v>10</v>
      </c>
      <c r="B14" s="132" t="s">
        <v>59</v>
      </c>
      <c r="C14" s="132" t="s">
        <v>196</v>
      </c>
      <c r="D14" s="132" t="s">
        <v>1423</v>
      </c>
      <c r="E14" s="132" t="s">
        <v>176</v>
      </c>
      <c r="F14" s="132" t="s">
        <v>180</v>
      </c>
      <c r="G14" s="132" t="s">
        <v>197</v>
      </c>
      <c r="H14" s="133">
        <v>2737</v>
      </c>
      <c r="I14" s="131">
        <v>2</v>
      </c>
      <c r="J14" s="134">
        <f>บึงกาฬ!F18</f>
        <v>327718.59000000003</v>
      </c>
      <c r="K14" s="135">
        <f>บึงกาฬ!AJ18</f>
        <v>360447.11000000004</v>
      </c>
      <c r="L14" s="136">
        <f>บึงกาฬ!AK18</f>
        <v>796967.15999999992</v>
      </c>
      <c r="M14" s="136">
        <f>บึงกาฬ!AL18</f>
        <v>846793.27</v>
      </c>
      <c r="N14" s="132"/>
      <c r="O14" s="132"/>
      <c r="P14" s="132"/>
      <c r="Q14" s="124">
        <f t="shared" si="0"/>
        <v>-49826.110000000102</v>
      </c>
      <c r="R14" s="125">
        <f t="shared" si="1"/>
        <v>291.18274022652537</v>
      </c>
    </row>
    <row r="15" spans="1:19" x14ac:dyDescent="0.35">
      <c r="A15" s="131">
        <v>11</v>
      </c>
      <c r="B15" s="132" t="s">
        <v>59</v>
      </c>
      <c r="C15" s="132" t="s">
        <v>198</v>
      </c>
      <c r="D15" s="132" t="s">
        <v>1423</v>
      </c>
      <c r="E15" s="132" t="s">
        <v>176</v>
      </c>
      <c r="F15" s="132" t="s">
        <v>180</v>
      </c>
      <c r="G15" s="132" t="s">
        <v>199</v>
      </c>
      <c r="H15" s="133">
        <v>4167</v>
      </c>
      <c r="I15" s="131">
        <v>3</v>
      </c>
      <c r="J15" s="134">
        <f>บึงกาฬ!F19</f>
        <v>54991.64</v>
      </c>
      <c r="K15" s="135">
        <f>บึงกาฬ!AJ19</f>
        <v>-428233.98</v>
      </c>
      <c r="L15" s="136">
        <f>บึงกาฬ!AK19</f>
        <v>951800.09000000008</v>
      </c>
      <c r="M15" s="136">
        <f>บึงกาฬ!AL19</f>
        <v>1275492.55</v>
      </c>
      <c r="N15" s="132"/>
      <c r="O15" s="132"/>
      <c r="P15" s="132"/>
      <c r="Q15" s="124">
        <f t="shared" si="0"/>
        <v>-323692.45999999996</v>
      </c>
      <c r="R15" s="125">
        <f t="shared" si="1"/>
        <v>228.41374850012002</v>
      </c>
    </row>
    <row r="16" spans="1:19" x14ac:dyDescent="0.35">
      <c r="A16" s="131">
        <v>12</v>
      </c>
      <c r="B16" s="132" t="s">
        <v>59</v>
      </c>
      <c r="C16" s="132" t="s">
        <v>200</v>
      </c>
      <c r="D16" s="132" t="s">
        <v>1423</v>
      </c>
      <c r="E16" s="132" t="s">
        <v>176</v>
      </c>
      <c r="F16" s="132" t="s">
        <v>180</v>
      </c>
      <c r="G16" s="132" t="s">
        <v>201</v>
      </c>
      <c r="H16" s="133">
        <v>7036</v>
      </c>
      <c r="I16" s="131">
        <v>5</v>
      </c>
      <c r="J16" s="134">
        <f>บึงกาฬ!F20</f>
        <v>586073.98</v>
      </c>
      <c r="K16" s="135">
        <f>บึงกาฬ!AJ20</f>
        <v>403859.31000000006</v>
      </c>
      <c r="L16" s="136">
        <f>บึงกาฬ!AK20</f>
        <v>1559459.99</v>
      </c>
      <c r="M16" s="136">
        <f>บึงกาฬ!AL20</f>
        <v>1691480.47</v>
      </c>
      <c r="N16" s="132"/>
      <c r="O16" s="132"/>
      <c r="P16" s="132"/>
      <c r="Q16" s="124">
        <f t="shared" si="0"/>
        <v>-132020.47999999998</v>
      </c>
      <c r="R16" s="125">
        <f t="shared" si="1"/>
        <v>221.64013501989766</v>
      </c>
    </row>
    <row r="17" spans="1:18" x14ac:dyDescent="0.35">
      <c r="A17" s="131">
        <v>13</v>
      </c>
      <c r="B17" s="132" t="s">
        <v>59</v>
      </c>
      <c r="C17" s="132" t="s">
        <v>202</v>
      </c>
      <c r="D17" s="132" t="s">
        <v>1423</v>
      </c>
      <c r="E17" s="132" t="s">
        <v>176</v>
      </c>
      <c r="F17" s="132" t="s">
        <v>180</v>
      </c>
      <c r="G17" s="132" t="s">
        <v>203</v>
      </c>
      <c r="H17" s="133">
        <v>4248</v>
      </c>
      <c r="I17" s="131">
        <v>3</v>
      </c>
      <c r="J17" s="134">
        <f>บึงกาฬ!F21</f>
        <v>76971.61</v>
      </c>
      <c r="K17" s="135">
        <f>บึงกาฬ!AJ21</f>
        <v>214022.61</v>
      </c>
      <c r="L17" s="136">
        <f>บึงกาฬ!AK21</f>
        <v>1111234.24</v>
      </c>
      <c r="M17" s="136">
        <f>บึงกาฬ!AL21</f>
        <v>1481101.32</v>
      </c>
      <c r="N17" s="132"/>
      <c r="O17" s="132"/>
      <c r="P17" s="132"/>
      <c r="Q17" s="124">
        <f t="shared" si="0"/>
        <v>-369867.08000000007</v>
      </c>
      <c r="R17" s="125">
        <f t="shared" si="1"/>
        <v>261.5899811676083</v>
      </c>
    </row>
    <row r="18" spans="1:18" x14ac:dyDescent="0.35">
      <c r="A18" s="131">
        <v>14</v>
      </c>
      <c r="B18" s="132" t="s">
        <v>59</v>
      </c>
      <c r="C18" s="132" t="s">
        <v>204</v>
      </c>
      <c r="D18" s="132" t="s">
        <v>1423</v>
      </c>
      <c r="E18" s="132" t="s">
        <v>176</v>
      </c>
      <c r="F18" s="132" t="s">
        <v>180</v>
      </c>
      <c r="G18" s="132" t="s">
        <v>205</v>
      </c>
      <c r="H18" s="133">
        <v>4016</v>
      </c>
      <c r="I18" s="131">
        <v>3</v>
      </c>
      <c r="J18" s="134">
        <f>บึงกาฬ!F22</f>
        <v>606372.21</v>
      </c>
      <c r="K18" s="135">
        <f>บึงกาฬ!AJ22</f>
        <v>953064.67999999993</v>
      </c>
      <c r="L18" s="136">
        <f>บึงกาฬ!AK22</f>
        <v>672281.88</v>
      </c>
      <c r="M18" s="136">
        <f>บึงกาฬ!AL22</f>
        <v>792880.83</v>
      </c>
      <c r="N18" s="132"/>
      <c r="O18" s="132"/>
      <c r="P18" s="132"/>
      <c r="Q18" s="124">
        <f t="shared" si="0"/>
        <v>-120598.94999999995</v>
      </c>
      <c r="R18" s="125">
        <f t="shared" si="1"/>
        <v>167.40086653386453</v>
      </c>
    </row>
    <row r="19" spans="1:18" x14ac:dyDescent="0.35">
      <c r="A19" s="131">
        <v>15</v>
      </c>
      <c r="B19" s="132" t="s">
        <v>59</v>
      </c>
      <c r="C19" s="132" t="s">
        <v>206</v>
      </c>
      <c r="D19" s="132" t="s">
        <v>1423</v>
      </c>
      <c r="E19" s="132" t="s">
        <v>176</v>
      </c>
      <c r="F19" s="132" t="s">
        <v>180</v>
      </c>
      <c r="G19" s="132" t="s">
        <v>207</v>
      </c>
      <c r="H19" s="133">
        <v>1202</v>
      </c>
      <c r="I19" s="131">
        <v>1</v>
      </c>
      <c r="J19" s="134">
        <f>บึงกาฬ!F23</f>
        <v>677310.66</v>
      </c>
      <c r="K19" s="135">
        <f>บึงกาฬ!AJ23</f>
        <v>487889.11000000004</v>
      </c>
      <c r="L19" s="136">
        <f>บึงกาฬ!AK23</f>
        <v>700433.51</v>
      </c>
      <c r="M19" s="136">
        <f>บึงกาฬ!AL23</f>
        <v>931977.96</v>
      </c>
      <c r="N19" s="132"/>
      <c r="O19" s="132"/>
      <c r="P19" s="132"/>
      <c r="Q19" s="124">
        <f t="shared" si="0"/>
        <v>-231544.44999999995</v>
      </c>
      <c r="R19" s="125">
        <f t="shared" si="1"/>
        <v>582.72338602329455</v>
      </c>
    </row>
    <row r="20" spans="1:18" s="143" customFormat="1" x14ac:dyDescent="0.35">
      <c r="A20" s="137">
        <v>1</v>
      </c>
      <c r="B20" s="138" t="s">
        <v>59</v>
      </c>
      <c r="C20" s="138"/>
      <c r="D20" s="138"/>
      <c r="E20" s="138" t="s">
        <v>77</v>
      </c>
      <c r="F20" s="138"/>
      <c r="G20" s="138" t="s">
        <v>208</v>
      </c>
      <c r="H20" s="139">
        <f>SUM(H5:H19)</f>
        <v>64415</v>
      </c>
      <c r="I20" s="137"/>
      <c r="J20" s="140">
        <f>SUM(J5:J19)</f>
        <v>6207509.5500000007</v>
      </c>
      <c r="K20" s="140">
        <f>SUM(K5:K19)</f>
        <v>4866104.3</v>
      </c>
      <c r="L20" s="140">
        <f>SUM(L5:L19)</f>
        <v>14376666.640000001</v>
      </c>
      <c r="M20" s="140">
        <f>SUM(M5:M19)</f>
        <v>18825991.880000003</v>
      </c>
      <c r="N20" s="138">
        <v>14</v>
      </c>
      <c r="O20" s="138">
        <v>14</v>
      </c>
      <c r="P20" s="138">
        <f>N20-O20</f>
        <v>0</v>
      </c>
      <c r="Q20" s="141">
        <f t="shared" si="0"/>
        <v>-4449325.2400000021</v>
      </c>
      <c r="R20" s="142">
        <f>L20/H20</f>
        <v>223.18818039276567</v>
      </c>
    </row>
    <row r="21" spans="1:18" x14ac:dyDescent="0.35">
      <c r="A21" s="131">
        <v>1</v>
      </c>
      <c r="B21" s="132" t="s">
        <v>59</v>
      </c>
      <c r="C21" s="132" t="s">
        <v>179</v>
      </c>
      <c r="D21" s="132" t="s">
        <v>94</v>
      </c>
      <c r="E21" s="132" t="s">
        <v>209</v>
      </c>
      <c r="F21" s="132" t="s">
        <v>210</v>
      </c>
      <c r="G21" s="132" t="s">
        <v>211</v>
      </c>
      <c r="H21" s="133"/>
      <c r="I21" s="131"/>
      <c r="J21" s="134"/>
      <c r="K21" s="135"/>
      <c r="L21" s="136"/>
      <c r="M21" s="136"/>
      <c r="N21" s="132"/>
      <c r="O21" s="132"/>
      <c r="P21" s="132"/>
    </row>
    <row r="22" spans="1:18" x14ac:dyDescent="0.35">
      <c r="A22" s="131">
        <v>2</v>
      </c>
      <c r="B22" s="132" t="s">
        <v>59</v>
      </c>
      <c r="C22" s="132" t="s">
        <v>182</v>
      </c>
      <c r="D22" s="132" t="s">
        <v>94</v>
      </c>
      <c r="E22" s="132" t="s">
        <v>209</v>
      </c>
      <c r="F22" s="132" t="s">
        <v>180</v>
      </c>
      <c r="G22" s="132" t="s">
        <v>212</v>
      </c>
      <c r="H22" s="133">
        <v>6244</v>
      </c>
      <c r="I22" s="131">
        <v>5</v>
      </c>
      <c r="J22" s="134">
        <f>บึงกาฬ!F24</f>
        <v>68785.25</v>
      </c>
      <c r="K22" s="135">
        <f>บึงกาฬ!AJ24</f>
        <v>93513.94</v>
      </c>
      <c r="L22" s="136">
        <f>บึงกาฬ!AK24</f>
        <v>1439956.64</v>
      </c>
      <c r="M22" s="136">
        <f>บึงกาฬ!AL24</f>
        <v>1571995.4600000002</v>
      </c>
      <c r="N22" s="132"/>
      <c r="O22" s="132"/>
      <c r="P22" s="132"/>
      <c r="Q22" s="124">
        <f t="shared" si="0"/>
        <v>-132038.8200000003</v>
      </c>
      <c r="R22" s="125">
        <f t="shared" si="1"/>
        <v>230.61445227418321</v>
      </c>
    </row>
    <row r="23" spans="1:18" x14ac:dyDescent="0.35">
      <c r="A23" s="131">
        <v>3</v>
      </c>
      <c r="B23" s="132" t="s">
        <v>59</v>
      </c>
      <c r="C23" s="132" t="s">
        <v>184</v>
      </c>
      <c r="D23" s="132" t="s">
        <v>94</v>
      </c>
      <c r="E23" s="132" t="s">
        <v>209</v>
      </c>
      <c r="F23" s="132" t="s">
        <v>180</v>
      </c>
      <c r="G23" s="132" t="s">
        <v>213</v>
      </c>
      <c r="H23" s="133">
        <v>4760</v>
      </c>
      <c r="I23" s="131">
        <v>4</v>
      </c>
      <c r="J23" s="134">
        <f>บึงกาฬ!F25</f>
        <v>64534.07</v>
      </c>
      <c r="K23" s="135">
        <f>บึงกาฬ!AJ25</f>
        <v>97802.46</v>
      </c>
      <c r="L23" s="136">
        <f>บึงกาฬ!AK25</f>
        <v>1395670.87</v>
      </c>
      <c r="M23" s="136">
        <f>บึงกาฬ!AL25</f>
        <v>1427975.6300000001</v>
      </c>
      <c r="N23" s="132"/>
      <c r="O23" s="132"/>
      <c r="P23" s="132"/>
      <c r="Q23" s="124">
        <f t="shared" si="0"/>
        <v>-32304.760000000009</v>
      </c>
      <c r="R23" s="125">
        <f t="shared" si="1"/>
        <v>293.20816596638656</v>
      </c>
    </row>
    <row r="24" spans="1:18" x14ac:dyDescent="0.35">
      <c r="A24" s="131">
        <v>4</v>
      </c>
      <c r="B24" s="132" t="s">
        <v>59</v>
      </c>
      <c r="C24" s="132" t="s">
        <v>186</v>
      </c>
      <c r="D24" s="132" t="s">
        <v>94</v>
      </c>
      <c r="E24" s="132" t="s">
        <v>209</v>
      </c>
      <c r="F24" s="132" t="s">
        <v>180</v>
      </c>
      <c r="G24" s="132" t="s">
        <v>214</v>
      </c>
      <c r="H24" s="133">
        <v>3665</v>
      </c>
      <c r="I24" s="131">
        <v>3</v>
      </c>
      <c r="J24" s="134">
        <f>บึงกาฬ!F26</f>
        <v>35976.51</v>
      </c>
      <c r="K24" s="135">
        <f>บึงกาฬ!AJ26</f>
        <v>54048.45</v>
      </c>
      <c r="L24" s="136">
        <f>บึงกาฬ!AK26</f>
        <v>848976.51</v>
      </c>
      <c r="M24" s="136">
        <f>บึงกาฬ!AL26</f>
        <v>988457.96</v>
      </c>
      <c r="N24" s="132"/>
      <c r="O24" s="132"/>
      <c r="P24" s="132"/>
      <c r="Q24" s="124">
        <f t="shared" si="0"/>
        <v>-139481.44999999995</v>
      </c>
      <c r="R24" s="125">
        <f t="shared" si="1"/>
        <v>231.64434106412006</v>
      </c>
    </row>
    <row r="25" spans="1:18" x14ac:dyDescent="0.35">
      <c r="A25" s="131">
        <v>5</v>
      </c>
      <c r="B25" s="132" t="s">
        <v>59</v>
      </c>
      <c r="C25" s="132" t="s">
        <v>188</v>
      </c>
      <c r="D25" s="132" t="s">
        <v>94</v>
      </c>
      <c r="E25" s="132" t="s">
        <v>209</v>
      </c>
      <c r="F25" s="132" t="s">
        <v>180</v>
      </c>
      <c r="G25" s="132" t="s">
        <v>215</v>
      </c>
      <c r="H25" s="133">
        <v>4355</v>
      </c>
      <c r="I25" s="131">
        <v>3</v>
      </c>
      <c r="J25" s="134">
        <f>บึงกาฬ!F27</f>
        <v>286906.25</v>
      </c>
      <c r="K25" s="135">
        <f>บึงกาฬ!AJ27</f>
        <v>173246.69</v>
      </c>
      <c r="L25" s="136">
        <f>บึงกาฬ!AK27</f>
        <v>1382820.46</v>
      </c>
      <c r="M25" s="136">
        <f>บึงกาฬ!AL27</f>
        <v>1520530.62</v>
      </c>
      <c r="N25" s="132"/>
      <c r="O25" s="132"/>
      <c r="P25" s="132"/>
      <c r="Q25" s="124">
        <f t="shared" si="0"/>
        <v>-137710.16000000015</v>
      </c>
      <c r="R25" s="125">
        <f t="shared" si="1"/>
        <v>317.52478989667048</v>
      </c>
    </row>
    <row r="26" spans="1:18" x14ac:dyDescent="0.35">
      <c r="A26" s="131">
        <v>6</v>
      </c>
      <c r="B26" s="132" t="s">
        <v>59</v>
      </c>
      <c r="C26" s="132" t="s">
        <v>190</v>
      </c>
      <c r="D26" s="132" t="s">
        <v>94</v>
      </c>
      <c r="E26" s="132" t="s">
        <v>209</v>
      </c>
      <c r="F26" s="132" t="s">
        <v>180</v>
      </c>
      <c r="G26" s="132" t="s">
        <v>216</v>
      </c>
      <c r="H26" s="133">
        <v>2703</v>
      </c>
      <c r="I26" s="131">
        <v>2</v>
      </c>
      <c r="J26" s="134">
        <f>บึงกาฬ!F28</f>
        <v>60733.13</v>
      </c>
      <c r="K26" s="135">
        <f>บึงกาฬ!AJ28</f>
        <v>57538.68</v>
      </c>
      <c r="L26" s="136">
        <f>บึงกาฬ!AK28</f>
        <v>378166.81</v>
      </c>
      <c r="M26" s="136">
        <f>บึงกาฬ!AL28</f>
        <v>432883.61</v>
      </c>
      <c r="N26" s="132"/>
      <c r="O26" s="132"/>
      <c r="P26" s="132"/>
      <c r="Q26" s="124">
        <f t="shared" si="0"/>
        <v>-54716.799999999988</v>
      </c>
      <c r="R26" s="125">
        <f t="shared" si="1"/>
        <v>139.90633000369959</v>
      </c>
    </row>
    <row r="27" spans="1:18" x14ac:dyDescent="0.35">
      <c r="A27" s="131">
        <v>7</v>
      </c>
      <c r="B27" s="132" t="s">
        <v>59</v>
      </c>
      <c r="C27" s="132" t="s">
        <v>192</v>
      </c>
      <c r="D27" s="132" t="s">
        <v>94</v>
      </c>
      <c r="E27" s="132" t="s">
        <v>209</v>
      </c>
      <c r="F27" s="132" t="s">
        <v>180</v>
      </c>
      <c r="G27" s="132" t="s">
        <v>217</v>
      </c>
      <c r="H27" s="133">
        <v>3283</v>
      </c>
      <c r="I27" s="131">
        <v>3</v>
      </c>
      <c r="J27" s="134">
        <f>บึงกาฬ!F29</f>
        <v>224312.46</v>
      </c>
      <c r="K27" s="135">
        <f>บึงกาฬ!AJ29</f>
        <v>-1725132.5</v>
      </c>
      <c r="L27" s="136">
        <f>บึงกาฬ!AK29</f>
        <v>847119.31</v>
      </c>
      <c r="M27" s="136">
        <f>บึงกาฬ!AL29</f>
        <v>867096.53</v>
      </c>
      <c r="N27" s="132"/>
      <c r="O27" s="132"/>
      <c r="P27" s="132"/>
      <c r="Q27" s="124">
        <f t="shared" si="0"/>
        <v>-19977.219999999972</v>
      </c>
      <c r="R27" s="125">
        <f t="shared" si="1"/>
        <v>258.03207736826073</v>
      </c>
    </row>
    <row r="28" spans="1:18" x14ac:dyDescent="0.35">
      <c r="A28" s="131">
        <v>8</v>
      </c>
      <c r="B28" s="132" t="s">
        <v>59</v>
      </c>
      <c r="C28" s="132" t="s">
        <v>194</v>
      </c>
      <c r="D28" s="132" t="s">
        <v>94</v>
      </c>
      <c r="E28" s="132" t="s">
        <v>209</v>
      </c>
      <c r="F28" s="132" t="s">
        <v>180</v>
      </c>
      <c r="G28" s="132" t="s">
        <v>218</v>
      </c>
      <c r="H28" s="133">
        <v>1804</v>
      </c>
      <c r="I28" s="131">
        <v>2</v>
      </c>
      <c r="J28" s="134">
        <f>บึงกาฬ!F30</f>
        <v>336396.14</v>
      </c>
      <c r="K28" s="135">
        <f>บึงกาฬ!AJ30</f>
        <v>159731.25</v>
      </c>
      <c r="L28" s="136">
        <f>บึงกาฬ!AK30</f>
        <v>632359.21</v>
      </c>
      <c r="M28" s="136">
        <f>บึงกาฬ!AL30</f>
        <v>620748.21</v>
      </c>
      <c r="N28" s="132"/>
      <c r="O28" s="132"/>
      <c r="P28" s="132"/>
      <c r="Q28" s="124">
        <f t="shared" si="0"/>
        <v>11611</v>
      </c>
      <c r="R28" s="125">
        <f t="shared" si="1"/>
        <v>350.53171286031039</v>
      </c>
    </row>
    <row r="29" spans="1:18" x14ac:dyDescent="0.35">
      <c r="A29" s="131">
        <v>9</v>
      </c>
      <c r="B29" s="132" t="s">
        <v>59</v>
      </c>
      <c r="C29" s="132" t="s">
        <v>196</v>
      </c>
      <c r="D29" s="132" t="s">
        <v>94</v>
      </c>
      <c r="E29" s="132" t="s">
        <v>209</v>
      </c>
      <c r="F29" s="132" t="s">
        <v>180</v>
      </c>
      <c r="G29" s="132" t="s">
        <v>219</v>
      </c>
      <c r="H29" s="133">
        <v>2904</v>
      </c>
      <c r="I29" s="131">
        <v>2</v>
      </c>
      <c r="J29" s="134">
        <f>บึงกาฬ!F31</f>
        <v>56411.97</v>
      </c>
      <c r="K29" s="135">
        <f>บึงกาฬ!AJ31</f>
        <v>-267076.46000000002</v>
      </c>
      <c r="L29" s="136">
        <f>บึงกาฬ!AK31</f>
        <v>1198196.27</v>
      </c>
      <c r="M29" s="136">
        <f>บึงกาฬ!AL31</f>
        <v>1450489.57</v>
      </c>
      <c r="N29" s="132"/>
      <c r="O29" s="132"/>
      <c r="P29" s="132"/>
      <c r="Q29" s="124">
        <f t="shared" si="0"/>
        <v>-252293.30000000005</v>
      </c>
      <c r="R29" s="125">
        <f t="shared" si="1"/>
        <v>412.60202134986224</v>
      </c>
    </row>
    <row r="30" spans="1:18" x14ac:dyDescent="0.35">
      <c r="A30" s="131">
        <v>10</v>
      </c>
      <c r="B30" s="132" t="s">
        <v>59</v>
      </c>
      <c r="C30" s="132" t="s">
        <v>179</v>
      </c>
      <c r="D30" s="132" t="s">
        <v>94</v>
      </c>
      <c r="E30" s="132" t="s">
        <v>209</v>
      </c>
      <c r="F30" s="132" t="s">
        <v>180</v>
      </c>
      <c r="G30" s="132" t="s">
        <v>220</v>
      </c>
      <c r="H30" s="133">
        <v>6953</v>
      </c>
      <c r="I30" s="131">
        <v>5</v>
      </c>
      <c r="J30" s="134">
        <f>บึงกาฬ!F32</f>
        <v>482334.28</v>
      </c>
      <c r="K30" s="135">
        <f>บึงกาฬ!AJ32</f>
        <v>209616.28000000003</v>
      </c>
      <c r="L30" s="136">
        <f>บึงกาฬ!AK32</f>
        <v>2250194.48</v>
      </c>
      <c r="M30" s="136">
        <f>บึงกาฬ!AL32</f>
        <v>2106460.9700000002</v>
      </c>
      <c r="N30" s="132"/>
      <c r="O30" s="132"/>
      <c r="P30" s="132"/>
      <c r="Q30" s="124">
        <f t="shared" si="0"/>
        <v>143733.50999999978</v>
      </c>
      <c r="R30" s="125">
        <f t="shared" si="1"/>
        <v>323.62929383000142</v>
      </c>
    </row>
    <row r="31" spans="1:18" x14ac:dyDescent="0.35">
      <c r="A31" s="131">
        <v>11</v>
      </c>
      <c r="B31" s="132" t="s">
        <v>59</v>
      </c>
      <c r="C31" s="132" t="s">
        <v>179</v>
      </c>
      <c r="D31" s="132" t="s">
        <v>94</v>
      </c>
      <c r="E31" s="132" t="s">
        <v>209</v>
      </c>
      <c r="F31" s="132" t="s">
        <v>180</v>
      </c>
      <c r="G31" s="132" t="s">
        <v>221</v>
      </c>
      <c r="H31" s="133">
        <v>5358</v>
      </c>
      <c r="I31" s="131">
        <v>4</v>
      </c>
      <c r="J31" s="134">
        <f>บึงกาฬ!F33</f>
        <v>87528.53</v>
      </c>
      <c r="K31" s="135">
        <f>บึงกาฬ!AJ33</f>
        <v>121331.41</v>
      </c>
      <c r="L31" s="136">
        <f>บึงกาฬ!AK33</f>
        <v>1203494.78</v>
      </c>
      <c r="M31" s="136">
        <f>บึงกาฬ!AL33</f>
        <v>1153016.68</v>
      </c>
      <c r="N31" s="132"/>
      <c r="O31" s="132"/>
      <c r="P31" s="132"/>
      <c r="Q31" s="124">
        <f t="shared" si="0"/>
        <v>50478.100000000093</v>
      </c>
      <c r="R31" s="125">
        <f t="shared" si="1"/>
        <v>224.61642030608436</v>
      </c>
    </row>
    <row r="32" spans="1:18" x14ac:dyDescent="0.35">
      <c r="A32" s="131">
        <v>12</v>
      </c>
      <c r="B32" s="132" t="s">
        <v>59</v>
      </c>
      <c r="C32" s="132" t="s">
        <v>179</v>
      </c>
      <c r="D32" s="132" t="s">
        <v>94</v>
      </c>
      <c r="E32" s="132" t="s">
        <v>209</v>
      </c>
      <c r="F32" s="132" t="s">
        <v>180</v>
      </c>
      <c r="G32" s="132" t="s">
        <v>222</v>
      </c>
      <c r="H32" s="133">
        <v>1450</v>
      </c>
      <c r="I32" s="131">
        <v>1</v>
      </c>
      <c r="J32" s="134">
        <f>บึงกาฬ!F34</f>
        <v>160081.78</v>
      </c>
      <c r="K32" s="135">
        <f>บึงกาฬ!AJ34</f>
        <v>415577.26</v>
      </c>
      <c r="L32" s="136">
        <f>บึงกาฬ!AK34</f>
        <v>781761.22</v>
      </c>
      <c r="M32" s="136">
        <f>บึงกาฬ!AL34</f>
        <v>695624.24</v>
      </c>
      <c r="N32" s="132"/>
      <c r="O32" s="132"/>
      <c r="P32" s="132"/>
      <c r="Q32" s="124">
        <f t="shared" si="0"/>
        <v>86136.979999999981</v>
      </c>
      <c r="R32" s="125">
        <f t="shared" si="1"/>
        <v>539.14566896551719</v>
      </c>
    </row>
    <row r="33" spans="1:18" x14ac:dyDescent="0.35">
      <c r="A33" s="131">
        <v>13</v>
      </c>
      <c r="B33" s="132" t="s">
        <v>59</v>
      </c>
      <c r="C33" s="132" t="s">
        <v>179</v>
      </c>
      <c r="D33" s="132" t="s">
        <v>94</v>
      </c>
      <c r="E33" s="132" t="s">
        <v>209</v>
      </c>
      <c r="F33" s="132" t="s">
        <v>180</v>
      </c>
      <c r="G33" s="132" t="s">
        <v>223</v>
      </c>
      <c r="H33" s="133">
        <v>1590</v>
      </c>
      <c r="I33" s="131">
        <v>2</v>
      </c>
      <c r="J33" s="134">
        <f>บึงกาฬ!F35</f>
        <v>326339.13</v>
      </c>
      <c r="K33" s="135">
        <f>บึงกาฬ!AJ35</f>
        <v>374323.22</v>
      </c>
      <c r="L33" s="136">
        <f>บึงกาฬ!AK35</f>
        <v>1161477.8</v>
      </c>
      <c r="M33" s="136">
        <f>บึงกาฬ!AL35</f>
        <v>852825.82000000007</v>
      </c>
      <c r="N33" s="132"/>
      <c r="O33" s="132"/>
      <c r="P33" s="132"/>
      <c r="Q33" s="124">
        <f t="shared" si="0"/>
        <v>308651.98</v>
      </c>
      <c r="R33" s="125">
        <f t="shared" si="1"/>
        <v>730.48918238993713</v>
      </c>
    </row>
    <row r="34" spans="1:18" s="143" customFormat="1" x14ac:dyDescent="0.35">
      <c r="A34" s="137">
        <v>2</v>
      </c>
      <c r="B34" s="138" t="s">
        <v>59</v>
      </c>
      <c r="C34" s="138"/>
      <c r="D34" s="138"/>
      <c r="E34" s="138" t="s">
        <v>77</v>
      </c>
      <c r="F34" s="138"/>
      <c r="G34" s="138" t="s">
        <v>224</v>
      </c>
      <c r="H34" s="144">
        <f>SUM(H22:H33)</f>
        <v>45069</v>
      </c>
      <c r="I34" s="137"/>
      <c r="J34" s="140">
        <f>SUM(J21:J33)</f>
        <v>2190339.5</v>
      </c>
      <c r="K34" s="140">
        <f>SUM(K21:K33)</f>
        <v>-235479.31999999995</v>
      </c>
      <c r="L34" s="140">
        <f>SUM(L21:L33)</f>
        <v>13520194.360000001</v>
      </c>
      <c r="M34" s="140">
        <f>SUM(M21:M33)</f>
        <v>13688105.300000001</v>
      </c>
      <c r="N34" s="138">
        <v>12</v>
      </c>
      <c r="O34" s="138">
        <v>12</v>
      </c>
      <c r="P34" s="138">
        <f>N34-O34</f>
        <v>0</v>
      </c>
      <c r="Q34" s="141">
        <f t="shared" si="0"/>
        <v>-167910.93999999948</v>
      </c>
      <c r="R34" s="142">
        <f>L34/H34</f>
        <v>299.98878075839269</v>
      </c>
    </row>
    <row r="35" spans="1:18" x14ac:dyDescent="0.35">
      <c r="A35" s="131">
        <v>1</v>
      </c>
      <c r="B35" s="132" t="s">
        <v>59</v>
      </c>
      <c r="C35" s="132" t="s">
        <v>182</v>
      </c>
      <c r="D35" s="132" t="s">
        <v>87</v>
      </c>
      <c r="E35" s="132" t="s">
        <v>225</v>
      </c>
      <c r="F35" s="132" t="s">
        <v>210</v>
      </c>
      <c r="G35" s="132" t="s">
        <v>226</v>
      </c>
      <c r="H35" s="133"/>
      <c r="I35" s="131"/>
      <c r="J35" s="134"/>
      <c r="K35" s="135"/>
      <c r="L35" s="136"/>
      <c r="M35" s="136"/>
      <c r="N35" s="132"/>
      <c r="O35" s="132"/>
      <c r="P35" s="132"/>
    </row>
    <row r="36" spans="1:18" x14ac:dyDescent="0.35">
      <c r="A36" s="131">
        <v>2</v>
      </c>
      <c r="B36" s="132" t="s">
        <v>59</v>
      </c>
      <c r="C36" s="132" t="s">
        <v>182</v>
      </c>
      <c r="D36" s="132" t="s">
        <v>87</v>
      </c>
      <c r="E36" s="132" t="s">
        <v>225</v>
      </c>
      <c r="F36" s="132" t="s">
        <v>180</v>
      </c>
      <c r="G36" s="132" t="s">
        <v>227</v>
      </c>
      <c r="H36" s="133">
        <v>6255</v>
      </c>
      <c r="I36" s="131">
        <v>5</v>
      </c>
      <c r="J36" s="134">
        <f>บึงกาฬ!F36</f>
        <v>1237929.58</v>
      </c>
      <c r="K36" s="135">
        <f>บึงกาฬ!AJ36</f>
        <v>917549.37</v>
      </c>
      <c r="L36" s="136">
        <f>บึงกาฬ!AK36</f>
        <v>1261082.02</v>
      </c>
      <c r="M36" s="136">
        <f>บึงกาฬ!AL36</f>
        <v>1362709.3</v>
      </c>
      <c r="N36" s="132"/>
      <c r="O36" s="132"/>
      <c r="P36" s="132"/>
      <c r="Q36" s="124">
        <f t="shared" si="0"/>
        <v>-101627.28000000003</v>
      </c>
      <c r="R36" s="125">
        <f t="shared" si="1"/>
        <v>201.61183373301358</v>
      </c>
    </row>
    <row r="37" spans="1:18" x14ac:dyDescent="0.35">
      <c r="A37" s="131">
        <v>3</v>
      </c>
      <c r="B37" s="132" t="s">
        <v>59</v>
      </c>
      <c r="C37" s="132" t="s">
        <v>182</v>
      </c>
      <c r="D37" s="132" t="s">
        <v>87</v>
      </c>
      <c r="E37" s="132" t="s">
        <v>225</v>
      </c>
      <c r="F37" s="132" t="s">
        <v>180</v>
      </c>
      <c r="G37" s="132" t="s">
        <v>228</v>
      </c>
      <c r="H37" s="133">
        <v>4295</v>
      </c>
      <c r="I37" s="131">
        <v>3</v>
      </c>
      <c r="J37" s="134">
        <f>บึงกาฬ!F37</f>
        <v>506677.59</v>
      </c>
      <c r="K37" s="135">
        <f>บึงกาฬ!AJ37</f>
        <v>478577.75</v>
      </c>
      <c r="L37" s="136">
        <f>บึงกาฬ!AK37</f>
        <v>640343.72</v>
      </c>
      <c r="M37" s="136">
        <f>บึงกาฬ!AL37</f>
        <v>744897.98</v>
      </c>
      <c r="N37" s="132"/>
      <c r="O37" s="132"/>
      <c r="P37" s="132"/>
      <c r="Q37" s="124">
        <f t="shared" si="0"/>
        <v>-104554.26000000001</v>
      </c>
      <c r="R37" s="125">
        <f t="shared" si="1"/>
        <v>149.0905052386496</v>
      </c>
    </row>
    <row r="38" spans="1:18" x14ac:dyDescent="0.35">
      <c r="A38" s="131">
        <v>4</v>
      </c>
      <c r="B38" s="132" t="s">
        <v>59</v>
      </c>
      <c r="C38" s="132" t="s">
        <v>182</v>
      </c>
      <c r="D38" s="132" t="s">
        <v>87</v>
      </c>
      <c r="E38" s="132" t="s">
        <v>225</v>
      </c>
      <c r="F38" s="132" t="s">
        <v>180</v>
      </c>
      <c r="G38" s="132" t="s">
        <v>1420</v>
      </c>
      <c r="H38" s="133">
        <v>5791</v>
      </c>
      <c r="I38" s="131">
        <v>4</v>
      </c>
      <c r="J38" s="134">
        <f>บึงกาฬ!F38</f>
        <v>148054.41</v>
      </c>
      <c r="K38" s="135">
        <f>บึงกาฬ!AJ38</f>
        <v>-30594.290000000008</v>
      </c>
      <c r="L38" s="136">
        <f>บึงกาฬ!AK38</f>
        <v>996576.45</v>
      </c>
      <c r="M38" s="136">
        <f>บึงกาฬ!AL38</f>
        <v>1262543.42</v>
      </c>
      <c r="N38" s="132"/>
      <c r="O38" s="132"/>
      <c r="P38" s="132"/>
      <c r="Q38" s="124">
        <f t="shared" si="0"/>
        <v>-265966.96999999997</v>
      </c>
      <c r="R38" s="125">
        <f t="shared" si="1"/>
        <v>172.09056294249697</v>
      </c>
    </row>
    <row r="39" spans="1:18" x14ac:dyDescent="0.35">
      <c r="A39" s="131">
        <v>5</v>
      </c>
      <c r="B39" s="132" t="s">
        <v>59</v>
      </c>
      <c r="C39" s="132" t="s">
        <v>182</v>
      </c>
      <c r="D39" s="132" t="s">
        <v>87</v>
      </c>
      <c r="E39" s="132" t="s">
        <v>225</v>
      </c>
      <c r="F39" s="132" t="s">
        <v>180</v>
      </c>
      <c r="G39" s="132" t="s">
        <v>230</v>
      </c>
      <c r="H39" s="133">
        <v>2483</v>
      </c>
      <c r="I39" s="131">
        <v>2</v>
      </c>
      <c r="J39" s="134">
        <f>บึงกาฬ!F39</f>
        <v>485671.38</v>
      </c>
      <c r="K39" s="135">
        <f>บึงกาฬ!AJ39</f>
        <v>533368.30999999994</v>
      </c>
      <c r="L39" s="136">
        <f>บึงกาฬ!AK39</f>
        <v>700776.89999999991</v>
      </c>
      <c r="M39" s="136">
        <f>บึงกาฬ!AL39</f>
        <v>710358.3</v>
      </c>
      <c r="N39" s="132"/>
      <c r="O39" s="132"/>
      <c r="P39" s="132"/>
      <c r="Q39" s="124">
        <f t="shared" si="0"/>
        <v>-9581.4000000001397</v>
      </c>
      <c r="R39" s="125">
        <f t="shared" si="1"/>
        <v>282.22992347966164</v>
      </c>
    </row>
    <row r="40" spans="1:18" x14ac:dyDescent="0.35">
      <c r="A40" s="131">
        <v>6</v>
      </c>
      <c r="B40" s="132" t="s">
        <v>59</v>
      </c>
      <c r="C40" s="132" t="s">
        <v>182</v>
      </c>
      <c r="D40" s="132" t="s">
        <v>87</v>
      </c>
      <c r="E40" s="132" t="s">
        <v>225</v>
      </c>
      <c r="F40" s="132" t="s">
        <v>180</v>
      </c>
      <c r="G40" s="132" t="s">
        <v>231</v>
      </c>
      <c r="H40" s="133">
        <v>2151</v>
      </c>
      <c r="I40" s="131">
        <v>2</v>
      </c>
      <c r="J40" s="134">
        <f>บึงกาฬ!F40</f>
        <v>392405.04</v>
      </c>
      <c r="K40" s="135">
        <f>บึงกาฬ!AJ40</f>
        <v>386910.87</v>
      </c>
      <c r="L40" s="136">
        <f>บึงกาฬ!AK40</f>
        <v>881233.49</v>
      </c>
      <c r="M40" s="136">
        <f>บึงกาฬ!AL40</f>
        <v>926430.40999999992</v>
      </c>
      <c r="N40" s="132"/>
      <c r="O40" s="132"/>
      <c r="P40" s="132"/>
      <c r="Q40" s="124">
        <f t="shared" si="0"/>
        <v>-45196.919999999925</v>
      </c>
      <c r="R40" s="125">
        <f t="shared" si="1"/>
        <v>409.68549046954905</v>
      </c>
    </row>
    <row r="41" spans="1:18" x14ac:dyDescent="0.35">
      <c r="A41" s="131">
        <v>7</v>
      </c>
      <c r="B41" s="132" t="s">
        <v>59</v>
      </c>
      <c r="C41" s="132" t="s">
        <v>182</v>
      </c>
      <c r="D41" s="132" t="s">
        <v>87</v>
      </c>
      <c r="E41" s="132" t="s">
        <v>225</v>
      </c>
      <c r="F41" s="132" t="s">
        <v>180</v>
      </c>
      <c r="G41" s="132" t="s">
        <v>232</v>
      </c>
      <c r="H41" s="133">
        <v>2636</v>
      </c>
      <c r="I41" s="131">
        <v>2</v>
      </c>
      <c r="J41" s="134">
        <f>บึงกาฬ!F41</f>
        <v>385634.24</v>
      </c>
      <c r="K41" s="135">
        <f>บึงกาฬ!AJ41</f>
        <v>84150.26999999996</v>
      </c>
      <c r="L41" s="136">
        <f>บึงกาฬ!AK41</f>
        <v>780626.87</v>
      </c>
      <c r="M41" s="136">
        <f>บึงกาฬ!AL41</f>
        <v>848151.57000000007</v>
      </c>
      <c r="N41" s="132"/>
      <c r="O41" s="132"/>
      <c r="P41" s="132"/>
      <c r="Q41" s="124">
        <f t="shared" si="0"/>
        <v>-67524.70000000007</v>
      </c>
      <c r="R41" s="125">
        <f t="shared" si="1"/>
        <v>296.14069423368738</v>
      </c>
    </row>
    <row r="42" spans="1:18" x14ac:dyDescent="0.35">
      <c r="A42" s="131">
        <v>8</v>
      </c>
      <c r="B42" s="132" t="s">
        <v>59</v>
      </c>
      <c r="C42" s="132" t="s">
        <v>182</v>
      </c>
      <c r="D42" s="132" t="s">
        <v>87</v>
      </c>
      <c r="E42" s="132" t="s">
        <v>225</v>
      </c>
      <c r="F42" s="132" t="s">
        <v>180</v>
      </c>
      <c r="G42" s="132" t="s">
        <v>233</v>
      </c>
      <c r="H42" s="133">
        <v>4545</v>
      </c>
      <c r="I42" s="131">
        <v>4</v>
      </c>
      <c r="J42" s="134">
        <f>บึงกาฬ!F42</f>
        <v>521194.75</v>
      </c>
      <c r="K42" s="135">
        <f>บึงกาฬ!AJ42</f>
        <v>416516.61</v>
      </c>
      <c r="L42" s="136">
        <f>บึงกาฬ!AK42</f>
        <v>940882.44</v>
      </c>
      <c r="M42" s="136">
        <f>บึงกาฬ!AL42</f>
        <v>1081291.29</v>
      </c>
      <c r="N42" s="132"/>
      <c r="O42" s="132"/>
      <c r="P42" s="132"/>
      <c r="Q42" s="124">
        <f t="shared" si="0"/>
        <v>-140408.85000000009</v>
      </c>
      <c r="R42" s="125">
        <f t="shared" si="1"/>
        <v>207.01483828382837</v>
      </c>
    </row>
    <row r="43" spans="1:18" x14ac:dyDescent="0.35">
      <c r="A43" s="131">
        <v>9</v>
      </c>
      <c r="B43" s="132" t="s">
        <v>59</v>
      </c>
      <c r="C43" s="132" t="s">
        <v>182</v>
      </c>
      <c r="D43" s="132" t="s">
        <v>87</v>
      </c>
      <c r="E43" s="132" t="s">
        <v>225</v>
      </c>
      <c r="F43" s="132" t="s">
        <v>180</v>
      </c>
      <c r="G43" s="132" t="s">
        <v>234</v>
      </c>
      <c r="H43" s="133">
        <v>2870</v>
      </c>
      <c r="I43" s="131">
        <v>2</v>
      </c>
      <c r="J43" s="134">
        <f>บึงกาฬ!F43</f>
        <v>509989.81</v>
      </c>
      <c r="K43" s="135">
        <f>บึงกาฬ!AJ43</f>
        <v>555164.21</v>
      </c>
      <c r="L43" s="136">
        <f>บึงกาฬ!AK43</f>
        <v>696821.13</v>
      </c>
      <c r="M43" s="136">
        <f>บึงกาฬ!AL43</f>
        <v>926906.1</v>
      </c>
      <c r="N43" s="132"/>
      <c r="O43" s="132"/>
      <c r="P43" s="132"/>
      <c r="Q43" s="124">
        <f t="shared" si="0"/>
        <v>-230084.96999999997</v>
      </c>
      <c r="R43" s="125">
        <f t="shared" si="1"/>
        <v>242.79481881533101</v>
      </c>
    </row>
    <row r="44" spans="1:18" x14ac:dyDescent="0.35">
      <c r="A44" s="131">
        <v>10</v>
      </c>
      <c r="B44" s="132" t="s">
        <v>59</v>
      </c>
      <c r="C44" s="132" t="s">
        <v>182</v>
      </c>
      <c r="D44" s="132" t="s">
        <v>87</v>
      </c>
      <c r="E44" s="132" t="s">
        <v>225</v>
      </c>
      <c r="F44" s="132" t="s">
        <v>180</v>
      </c>
      <c r="G44" s="132" t="s">
        <v>235</v>
      </c>
      <c r="H44" s="133">
        <v>3482</v>
      </c>
      <c r="I44" s="131">
        <v>3</v>
      </c>
      <c r="J44" s="134">
        <f>บึงกาฬ!F44</f>
        <v>241843.05</v>
      </c>
      <c r="K44" s="135">
        <f>บึงกาฬ!AJ44</f>
        <v>279354.49</v>
      </c>
      <c r="L44" s="136">
        <f>บึงกาฬ!AK44</f>
        <v>640427.67999999993</v>
      </c>
      <c r="M44" s="136">
        <f>บึงกาฬ!AL44</f>
        <v>833855.84000000008</v>
      </c>
      <c r="N44" s="132"/>
      <c r="O44" s="132"/>
      <c r="P44" s="132"/>
      <c r="Q44" s="124">
        <f t="shared" si="0"/>
        <v>-193428.16000000015</v>
      </c>
      <c r="R44" s="125">
        <f t="shared" si="1"/>
        <v>183.92523836875358</v>
      </c>
    </row>
    <row r="45" spans="1:18" x14ac:dyDescent="0.35">
      <c r="A45" s="131">
        <v>11</v>
      </c>
      <c r="B45" s="132" t="s">
        <v>59</v>
      </c>
      <c r="C45" s="132" t="s">
        <v>182</v>
      </c>
      <c r="D45" s="132" t="s">
        <v>87</v>
      </c>
      <c r="E45" s="132" t="s">
        <v>225</v>
      </c>
      <c r="F45" s="132" t="s">
        <v>180</v>
      </c>
      <c r="G45" s="132" t="s">
        <v>236</v>
      </c>
      <c r="H45" s="133">
        <v>4225</v>
      </c>
      <c r="I45" s="131">
        <v>3</v>
      </c>
      <c r="J45" s="134">
        <f>บึงกาฬ!F45</f>
        <v>70354.48</v>
      </c>
      <c r="K45" s="135">
        <f>บึงกาฬ!AJ45</f>
        <v>158921.69</v>
      </c>
      <c r="L45" s="136">
        <f>บึงกาฬ!AK45</f>
        <v>1026611.28</v>
      </c>
      <c r="M45" s="136">
        <f>บึงกาฬ!AL45</f>
        <v>1076924.6500000001</v>
      </c>
      <c r="N45" s="132" t="s">
        <v>237</v>
      </c>
      <c r="O45" s="132"/>
      <c r="P45" s="132"/>
      <c r="Q45" s="124">
        <f t="shared" si="0"/>
        <v>-50313.370000000112</v>
      </c>
      <c r="R45" s="125">
        <f t="shared" si="1"/>
        <v>242.98491834319526</v>
      </c>
    </row>
    <row r="46" spans="1:18" x14ac:dyDescent="0.35">
      <c r="A46" s="131">
        <v>12</v>
      </c>
      <c r="B46" s="132" t="s">
        <v>59</v>
      </c>
      <c r="C46" s="132" t="s">
        <v>182</v>
      </c>
      <c r="D46" s="132" t="s">
        <v>87</v>
      </c>
      <c r="E46" s="132" t="s">
        <v>225</v>
      </c>
      <c r="F46" s="132" t="s">
        <v>180</v>
      </c>
      <c r="G46" s="132" t="s">
        <v>238</v>
      </c>
      <c r="H46" s="133">
        <v>3058</v>
      </c>
      <c r="I46" s="131">
        <v>3</v>
      </c>
      <c r="J46" s="134">
        <f>บึงกาฬ!F46</f>
        <v>81284.67</v>
      </c>
      <c r="K46" s="135">
        <f>บึงกาฬ!AJ46</f>
        <v>37760.709999999992</v>
      </c>
      <c r="L46" s="136">
        <f>บึงกาฬ!AK46</f>
        <v>1053324.01</v>
      </c>
      <c r="M46" s="136">
        <f>บึงกาฬ!AL46</f>
        <v>1124617.75</v>
      </c>
      <c r="N46" s="132"/>
      <c r="O46" s="132"/>
      <c r="P46" s="132"/>
      <c r="Q46" s="124">
        <f t="shared" si="0"/>
        <v>-71293.739999999991</v>
      </c>
      <c r="R46" s="125">
        <f t="shared" si="1"/>
        <v>344.44866252452584</v>
      </c>
    </row>
    <row r="47" spans="1:18" s="143" customFormat="1" x14ac:dyDescent="0.35">
      <c r="A47" s="137">
        <v>3</v>
      </c>
      <c r="B47" s="138" t="s">
        <v>59</v>
      </c>
      <c r="C47" s="138"/>
      <c r="D47" s="138"/>
      <c r="E47" s="138" t="s">
        <v>77</v>
      </c>
      <c r="F47" s="138"/>
      <c r="G47" s="138" t="s">
        <v>239</v>
      </c>
      <c r="H47" s="144">
        <f>SUM(H36:H46)</f>
        <v>41791</v>
      </c>
      <c r="I47" s="137"/>
      <c r="J47" s="140">
        <f>SUM(J35:J46)</f>
        <v>4581039.0000000009</v>
      </c>
      <c r="K47" s="140">
        <f>SUM(K35:K46)</f>
        <v>3817679.9899999998</v>
      </c>
      <c r="L47" s="140">
        <f>SUM(L35:L46)</f>
        <v>9618705.9900000002</v>
      </c>
      <c r="M47" s="140">
        <f>SUM(M35:M46)</f>
        <v>10898686.610000001</v>
      </c>
      <c r="N47" s="138">
        <v>11</v>
      </c>
      <c r="O47" s="138">
        <v>11</v>
      </c>
      <c r="P47" s="138">
        <f>N47-O47</f>
        <v>0</v>
      </c>
      <c r="Q47" s="141">
        <f t="shared" si="0"/>
        <v>-1279980.620000001</v>
      </c>
      <c r="R47" s="142">
        <f>L47/H47</f>
        <v>230.16213993443566</v>
      </c>
    </row>
    <row r="48" spans="1:18" x14ac:dyDescent="0.35">
      <c r="A48" s="131">
        <v>1</v>
      </c>
      <c r="B48" s="132" t="s">
        <v>59</v>
      </c>
      <c r="C48" s="132" t="s">
        <v>184</v>
      </c>
      <c r="D48" s="132" t="s">
        <v>122</v>
      </c>
      <c r="E48" s="132" t="s">
        <v>240</v>
      </c>
      <c r="F48" s="132" t="s">
        <v>210</v>
      </c>
      <c r="G48" s="132" t="s">
        <v>241</v>
      </c>
      <c r="H48" s="133"/>
      <c r="I48" s="131"/>
      <c r="J48" s="134"/>
      <c r="K48" s="135"/>
      <c r="L48" s="136"/>
      <c r="M48" s="136"/>
      <c r="N48" s="132"/>
      <c r="O48" s="132"/>
      <c r="P48" s="132"/>
    </row>
    <row r="49" spans="1:18" x14ac:dyDescent="0.35">
      <c r="A49" s="131">
        <v>2</v>
      </c>
      <c r="B49" s="132" t="s">
        <v>59</v>
      </c>
      <c r="C49" s="132" t="s">
        <v>184</v>
      </c>
      <c r="D49" s="132" t="s">
        <v>122</v>
      </c>
      <c r="E49" s="132" t="s">
        <v>240</v>
      </c>
      <c r="F49" s="132" t="s">
        <v>180</v>
      </c>
      <c r="G49" s="132" t="s">
        <v>242</v>
      </c>
      <c r="H49" s="133">
        <v>2820</v>
      </c>
      <c r="I49" s="131">
        <v>2</v>
      </c>
      <c r="J49" s="134">
        <f>บึงกาฬ!F47</f>
        <v>278392.56</v>
      </c>
      <c r="K49" s="135">
        <f>บึงกาฬ!AJ47</f>
        <v>287057.11</v>
      </c>
      <c r="L49" s="136">
        <f>บึงกาฬ!AK47</f>
        <v>493673.10000000003</v>
      </c>
      <c r="M49" s="136">
        <f>บึงกาฬ!AL47</f>
        <v>840160.3</v>
      </c>
      <c r="N49" s="132"/>
      <c r="O49" s="132"/>
      <c r="P49" s="132"/>
      <c r="Q49" s="124">
        <f t="shared" si="0"/>
        <v>-346487.2</v>
      </c>
      <c r="R49" s="125">
        <f t="shared" si="1"/>
        <v>175.06138297872343</v>
      </c>
    </row>
    <row r="50" spans="1:18" x14ac:dyDescent="0.35">
      <c r="A50" s="131">
        <v>3</v>
      </c>
      <c r="B50" s="132" t="s">
        <v>59</v>
      </c>
      <c r="C50" s="132" t="s">
        <v>184</v>
      </c>
      <c r="D50" s="132" t="s">
        <v>122</v>
      </c>
      <c r="E50" s="132" t="s">
        <v>240</v>
      </c>
      <c r="F50" s="132" t="s">
        <v>180</v>
      </c>
      <c r="G50" s="132" t="s">
        <v>243</v>
      </c>
      <c r="H50" s="133">
        <v>3895</v>
      </c>
      <c r="I50" s="131">
        <v>3</v>
      </c>
      <c r="J50" s="134">
        <f>บึงกาฬ!F48</f>
        <v>139204.91</v>
      </c>
      <c r="K50" s="135">
        <f>บึงกาฬ!AJ48</f>
        <v>162346.22</v>
      </c>
      <c r="L50" s="136">
        <f>บึงกาฬ!AK48</f>
        <v>563863.27</v>
      </c>
      <c r="M50" s="136">
        <f>บึงกาฬ!AL48</f>
        <v>807385.49</v>
      </c>
      <c r="N50" s="132"/>
      <c r="O50" s="132"/>
      <c r="P50" s="132"/>
      <c r="Q50" s="124">
        <f t="shared" si="0"/>
        <v>-243522.21999999997</v>
      </c>
      <c r="R50" s="125">
        <f t="shared" si="1"/>
        <v>144.76592297817714</v>
      </c>
    </row>
    <row r="51" spans="1:18" x14ac:dyDescent="0.35">
      <c r="A51" s="131">
        <v>4</v>
      </c>
      <c r="B51" s="132" t="s">
        <v>59</v>
      </c>
      <c r="C51" s="132" t="s">
        <v>184</v>
      </c>
      <c r="D51" s="132" t="s">
        <v>122</v>
      </c>
      <c r="E51" s="132" t="s">
        <v>240</v>
      </c>
      <c r="F51" s="132" t="s">
        <v>180</v>
      </c>
      <c r="G51" s="132" t="s">
        <v>244</v>
      </c>
      <c r="H51" s="133">
        <v>2041</v>
      </c>
      <c r="I51" s="131">
        <v>2</v>
      </c>
      <c r="J51" s="134">
        <f>บึงกาฬ!F49</f>
        <v>656255.61</v>
      </c>
      <c r="K51" s="135">
        <f>บึงกาฬ!AJ49</f>
        <v>657045.76000000001</v>
      </c>
      <c r="L51" s="136">
        <f>บึงกาฬ!AK49</f>
        <v>390533.37</v>
      </c>
      <c r="M51" s="136">
        <f>บึงกาฬ!AL49</f>
        <v>792630.39</v>
      </c>
      <c r="N51" s="132"/>
      <c r="O51" s="132"/>
      <c r="P51" s="132"/>
      <c r="Q51" s="124">
        <f t="shared" si="0"/>
        <v>-402097.02</v>
      </c>
      <c r="R51" s="125">
        <f t="shared" si="1"/>
        <v>191.34413032827047</v>
      </c>
    </row>
    <row r="52" spans="1:18" s="143" customFormat="1" x14ac:dyDescent="0.35">
      <c r="A52" s="137">
        <v>4</v>
      </c>
      <c r="B52" s="138" t="s">
        <v>59</v>
      </c>
      <c r="C52" s="138"/>
      <c r="D52" s="138"/>
      <c r="E52" s="138" t="s">
        <v>77</v>
      </c>
      <c r="F52" s="138"/>
      <c r="G52" s="138" t="s">
        <v>245</v>
      </c>
      <c r="H52" s="144">
        <f>SUM(H49:H51)</f>
        <v>8756</v>
      </c>
      <c r="I52" s="137"/>
      <c r="J52" s="140">
        <f>SUM(J48:J51)</f>
        <v>1073853.08</v>
      </c>
      <c r="K52" s="140">
        <f>SUM(K48:K51)</f>
        <v>1106449.0899999999</v>
      </c>
      <c r="L52" s="140">
        <f>SUM(L48:L51)</f>
        <v>1448069.7400000002</v>
      </c>
      <c r="M52" s="140">
        <f>SUM(M48:M51)</f>
        <v>2440176.1800000002</v>
      </c>
      <c r="N52" s="138">
        <v>3</v>
      </c>
      <c r="O52" s="138">
        <v>3</v>
      </c>
      <c r="P52" s="138">
        <f>N52-O52</f>
        <v>0</v>
      </c>
      <c r="Q52" s="141">
        <f t="shared" si="0"/>
        <v>-992106.44</v>
      </c>
      <c r="R52" s="142">
        <f>L52/H52</f>
        <v>165.38028095020559</v>
      </c>
    </row>
    <row r="53" spans="1:18" x14ac:dyDescent="0.35">
      <c r="A53" s="131">
        <v>1</v>
      </c>
      <c r="B53" s="132" t="s">
        <v>59</v>
      </c>
      <c r="C53" s="132" t="s">
        <v>186</v>
      </c>
      <c r="D53" s="132" t="s">
        <v>108</v>
      </c>
      <c r="E53" s="132" t="s">
        <v>246</v>
      </c>
      <c r="F53" s="132" t="s">
        <v>210</v>
      </c>
      <c r="G53" s="132" t="s">
        <v>247</v>
      </c>
      <c r="H53" s="133"/>
      <c r="I53" s="131"/>
      <c r="J53" s="134"/>
      <c r="K53" s="135"/>
      <c r="L53" s="136"/>
      <c r="M53" s="136"/>
      <c r="N53" s="132"/>
      <c r="O53" s="132"/>
      <c r="P53" s="132"/>
    </row>
    <row r="54" spans="1:18" x14ac:dyDescent="0.35">
      <c r="A54" s="131">
        <v>2</v>
      </c>
      <c r="B54" s="132" t="s">
        <v>59</v>
      </c>
      <c r="C54" s="132" t="s">
        <v>186</v>
      </c>
      <c r="D54" s="132" t="s">
        <v>108</v>
      </c>
      <c r="E54" s="132" t="s">
        <v>246</v>
      </c>
      <c r="F54" s="132" t="s">
        <v>180</v>
      </c>
      <c r="G54" s="132" t="s">
        <v>248</v>
      </c>
      <c r="H54" s="133">
        <v>2880</v>
      </c>
      <c r="I54" s="131">
        <v>2</v>
      </c>
      <c r="J54" s="134">
        <f>บึงกาฬ!F50</f>
        <v>590887.15</v>
      </c>
      <c r="K54" s="135">
        <f>บึงกาฬ!AJ50</f>
        <v>592036.27</v>
      </c>
      <c r="L54" s="136">
        <f>บึงกาฬ!AK50</f>
        <v>1466488.02</v>
      </c>
      <c r="M54" s="136">
        <f>บึงกาฬ!AL50</f>
        <v>1073971.1100000001</v>
      </c>
      <c r="N54" s="132"/>
      <c r="O54" s="132"/>
      <c r="P54" s="132"/>
      <c r="Q54" s="124">
        <f t="shared" si="0"/>
        <v>392516.90999999992</v>
      </c>
      <c r="R54" s="125">
        <f t="shared" si="1"/>
        <v>509.19722916666666</v>
      </c>
    </row>
    <row r="55" spans="1:18" x14ac:dyDescent="0.35">
      <c r="A55" s="131">
        <v>3</v>
      </c>
      <c r="B55" s="132" t="s">
        <v>59</v>
      </c>
      <c r="C55" s="132" t="s">
        <v>186</v>
      </c>
      <c r="D55" s="132" t="s">
        <v>108</v>
      </c>
      <c r="E55" s="132" t="s">
        <v>246</v>
      </c>
      <c r="F55" s="132" t="s">
        <v>180</v>
      </c>
      <c r="G55" s="132" t="s">
        <v>249</v>
      </c>
      <c r="H55" s="133">
        <v>9821</v>
      </c>
      <c r="I55" s="131">
        <v>5</v>
      </c>
      <c r="J55" s="134">
        <f>บึงกาฬ!F51</f>
        <v>2436725.48</v>
      </c>
      <c r="K55" s="135">
        <f>บึงกาฬ!AJ51</f>
        <v>2318787.48</v>
      </c>
      <c r="L55" s="136">
        <f>บึงกาฬ!AK51</f>
        <v>3075042.5500000003</v>
      </c>
      <c r="M55" s="136">
        <f>บึงกาฬ!AL51</f>
        <v>2103170.31</v>
      </c>
      <c r="N55" s="132"/>
      <c r="O55" s="132"/>
      <c r="P55" s="132"/>
      <c r="Q55" s="124">
        <f t="shared" si="0"/>
        <v>971872.24000000022</v>
      </c>
      <c r="R55" s="125">
        <f t="shared" si="1"/>
        <v>313.10890438855517</v>
      </c>
    </row>
    <row r="56" spans="1:18" x14ac:dyDescent="0.35">
      <c r="A56" s="131">
        <v>4</v>
      </c>
      <c r="B56" s="132" t="s">
        <v>59</v>
      </c>
      <c r="C56" s="132" t="s">
        <v>186</v>
      </c>
      <c r="D56" s="132" t="s">
        <v>108</v>
      </c>
      <c r="E56" s="132" t="s">
        <v>246</v>
      </c>
      <c r="F56" s="132" t="s">
        <v>180</v>
      </c>
      <c r="G56" s="132" t="s">
        <v>250</v>
      </c>
      <c r="H56" s="133">
        <v>4858</v>
      </c>
      <c r="I56" s="131">
        <v>4</v>
      </c>
      <c r="J56" s="134">
        <f>บึงกาฬ!F52</f>
        <v>371012.9</v>
      </c>
      <c r="K56" s="135">
        <f>บึงกาฬ!AJ52</f>
        <v>290687.13</v>
      </c>
      <c r="L56" s="136">
        <f>บึงกาฬ!AK52</f>
        <v>2029048.08</v>
      </c>
      <c r="M56" s="136">
        <f>บึงกาฬ!AL52</f>
        <v>1587539.35</v>
      </c>
      <c r="N56" s="132"/>
      <c r="O56" s="132"/>
      <c r="P56" s="132"/>
      <c r="Q56" s="124">
        <f t="shared" si="0"/>
        <v>441508.73</v>
      </c>
      <c r="R56" s="125">
        <f t="shared" si="1"/>
        <v>417.6714862083162</v>
      </c>
    </row>
    <row r="57" spans="1:18" x14ac:dyDescent="0.35">
      <c r="A57" s="131">
        <v>5</v>
      </c>
      <c r="B57" s="132" t="s">
        <v>59</v>
      </c>
      <c r="C57" s="132" t="s">
        <v>186</v>
      </c>
      <c r="D57" s="132" t="s">
        <v>108</v>
      </c>
      <c r="E57" s="132" t="s">
        <v>246</v>
      </c>
      <c r="F57" s="132" t="s">
        <v>180</v>
      </c>
      <c r="G57" s="132" t="s">
        <v>251</v>
      </c>
      <c r="H57" s="133">
        <v>5652</v>
      </c>
      <c r="I57" s="131">
        <v>4</v>
      </c>
      <c r="J57" s="134">
        <f>บึงกาฬ!F53</f>
        <v>874996.31</v>
      </c>
      <c r="K57" s="135">
        <f>บึงกาฬ!AJ53</f>
        <v>319032.02</v>
      </c>
      <c r="L57" s="136">
        <f>บึงกาฬ!AK53</f>
        <v>1976399.3199999998</v>
      </c>
      <c r="M57" s="136">
        <f>บึงกาฬ!AL53</f>
        <v>1731403.5999999999</v>
      </c>
      <c r="N57" s="132"/>
      <c r="O57" s="132"/>
      <c r="P57" s="132"/>
      <c r="Q57" s="124">
        <f t="shared" si="0"/>
        <v>244995.71999999997</v>
      </c>
      <c r="R57" s="125">
        <f t="shared" si="1"/>
        <v>349.68140835102616</v>
      </c>
    </row>
    <row r="58" spans="1:18" s="143" customFormat="1" x14ac:dyDescent="0.35">
      <c r="A58" s="137">
        <v>5</v>
      </c>
      <c r="B58" s="138" t="s">
        <v>59</v>
      </c>
      <c r="C58" s="138"/>
      <c r="D58" s="138"/>
      <c r="E58" s="138" t="s">
        <v>77</v>
      </c>
      <c r="F58" s="138"/>
      <c r="G58" s="138" t="s">
        <v>252</v>
      </c>
      <c r="H58" s="144">
        <f>SUM(H54:H57)</f>
        <v>23211</v>
      </c>
      <c r="I58" s="137"/>
      <c r="J58" s="140">
        <f>SUM(J53:J57)</f>
        <v>4273621.84</v>
      </c>
      <c r="K58" s="140">
        <f>SUM(K53:K57)</f>
        <v>3520542.9</v>
      </c>
      <c r="L58" s="140">
        <f>SUM(L53:L57)</f>
        <v>8546977.9700000007</v>
      </c>
      <c r="M58" s="140">
        <f>SUM(M53:M57)</f>
        <v>6496084.3699999992</v>
      </c>
      <c r="N58" s="138">
        <v>4</v>
      </c>
      <c r="O58" s="138">
        <v>4</v>
      </c>
      <c r="P58" s="138">
        <f>N58-O58</f>
        <v>0</v>
      </c>
      <c r="Q58" s="141">
        <f t="shared" si="0"/>
        <v>2050893.6000000015</v>
      </c>
      <c r="R58" s="142">
        <f>L58/H58</f>
        <v>368.22963120934043</v>
      </c>
    </row>
    <row r="59" spans="1:18" x14ac:dyDescent="0.35">
      <c r="A59" s="131">
        <v>1</v>
      </c>
      <c r="B59" s="132" t="s">
        <v>59</v>
      </c>
      <c r="C59" s="132" t="s">
        <v>188</v>
      </c>
      <c r="D59" s="132" t="s">
        <v>101</v>
      </c>
      <c r="E59" s="132" t="s">
        <v>253</v>
      </c>
      <c r="F59" s="132" t="s">
        <v>210</v>
      </c>
      <c r="G59" s="132" t="s">
        <v>254</v>
      </c>
      <c r="H59" s="133"/>
      <c r="I59" s="131"/>
      <c r="J59" s="134"/>
      <c r="K59" s="135"/>
      <c r="L59" s="136"/>
      <c r="M59" s="136"/>
      <c r="N59" s="132"/>
      <c r="O59" s="132"/>
      <c r="P59" s="132"/>
    </row>
    <row r="60" spans="1:18" s="151" customFormat="1" x14ac:dyDescent="0.35">
      <c r="A60" s="145">
        <v>2</v>
      </c>
      <c r="B60" s="146" t="s">
        <v>59</v>
      </c>
      <c r="C60" s="146" t="s">
        <v>188</v>
      </c>
      <c r="D60" s="146" t="s">
        <v>101</v>
      </c>
      <c r="E60" s="146" t="s">
        <v>253</v>
      </c>
      <c r="F60" s="146" t="s">
        <v>180</v>
      </c>
      <c r="G60" s="146" t="s">
        <v>255</v>
      </c>
      <c r="H60" s="147">
        <v>2823</v>
      </c>
      <c r="I60" s="145">
        <v>2</v>
      </c>
      <c r="J60" s="136">
        <f>บึงกาฬ!F54</f>
        <v>499399.38</v>
      </c>
      <c r="K60" s="148">
        <f>บึงกาฬ!AJ54</f>
        <v>580698.57999999996</v>
      </c>
      <c r="L60" s="136">
        <f>บึงกาฬ!AK54</f>
        <v>799556.73</v>
      </c>
      <c r="M60" s="136">
        <f>บึงกาฬ!AL54</f>
        <v>1100601.8199999998</v>
      </c>
      <c r="N60" s="146"/>
      <c r="O60" s="146"/>
      <c r="P60" s="146"/>
      <c r="Q60" s="149">
        <f t="shared" si="0"/>
        <v>-301045.08999999985</v>
      </c>
      <c r="R60" s="150">
        <f t="shared" si="1"/>
        <v>283.22944739638683</v>
      </c>
    </row>
    <row r="61" spans="1:18" x14ac:dyDescent="0.35">
      <c r="A61" s="131">
        <v>3</v>
      </c>
      <c r="B61" s="132" t="s">
        <v>59</v>
      </c>
      <c r="C61" s="132" t="s">
        <v>188</v>
      </c>
      <c r="D61" s="132" t="s">
        <v>101</v>
      </c>
      <c r="E61" s="132" t="s">
        <v>253</v>
      </c>
      <c r="F61" s="132" t="s">
        <v>180</v>
      </c>
      <c r="G61" s="132" t="s">
        <v>256</v>
      </c>
      <c r="H61" s="133">
        <v>4818</v>
      </c>
      <c r="I61" s="131">
        <v>4</v>
      </c>
      <c r="J61" s="136">
        <f>บึงกาฬ!F55</f>
        <v>1097668.5900000001</v>
      </c>
      <c r="K61" s="148">
        <f>บึงกาฬ!AJ55</f>
        <v>333542.47000000009</v>
      </c>
      <c r="L61" s="136">
        <f>บึงกาฬ!AK55</f>
        <v>723742.01</v>
      </c>
      <c r="M61" s="136">
        <f>บึงกาฬ!AL55</f>
        <v>1904352.16</v>
      </c>
      <c r="N61" s="132"/>
      <c r="O61" s="132"/>
      <c r="P61" s="132"/>
      <c r="Q61" s="124">
        <f t="shared" si="0"/>
        <v>-1180610.1499999999</v>
      </c>
      <c r="R61" s="125">
        <f t="shared" si="1"/>
        <v>150.21627438771276</v>
      </c>
    </row>
    <row r="62" spans="1:18" x14ac:dyDescent="0.35">
      <c r="A62" s="131">
        <v>4</v>
      </c>
      <c r="B62" s="132" t="s">
        <v>59</v>
      </c>
      <c r="C62" s="132" t="s">
        <v>188</v>
      </c>
      <c r="D62" s="132" t="s">
        <v>101</v>
      </c>
      <c r="E62" s="132" t="s">
        <v>253</v>
      </c>
      <c r="F62" s="132" t="s">
        <v>180</v>
      </c>
      <c r="G62" s="132" t="s">
        <v>257</v>
      </c>
      <c r="H62" s="133">
        <v>2500</v>
      </c>
      <c r="I62" s="131">
        <v>2</v>
      </c>
      <c r="J62" s="136">
        <f>บึงกาฬ!F56</f>
        <v>392475.59</v>
      </c>
      <c r="K62" s="278">
        <f>บึงกาฬ!AJ56</f>
        <v>32874.450000000012</v>
      </c>
      <c r="L62" s="136">
        <f>บึงกาฬ!AK56</f>
        <v>746020.76</v>
      </c>
      <c r="M62" s="136">
        <f>บึงกาฬ!AL56</f>
        <v>848133.55999999994</v>
      </c>
      <c r="N62" s="132"/>
      <c r="O62" s="132"/>
      <c r="P62" s="132"/>
      <c r="Q62" s="124">
        <f t="shared" si="0"/>
        <v>-102112.79999999993</v>
      </c>
      <c r="R62" s="125">
        <f t="shared" si="1"/>
        <v>298.40830399999999</v>
      </c>
    </row>
    <row r="63" spans="1:18" x14ac:dyDescent="0.35">
      <c r="A63" s="131">
        <v>5</v>
      </c>
      <c r="B63" s="132" t="s">
        <v>59</v>
      </c>
      <c r="C63" s="132" t="s">
        <v>188</v>
      </c>
      <c r="D63" s="132" t="s">
        <v>101</v>
      </c>
      <c r="E63" s="132" t="s">
        <v>253</v>
      </c>
      <c r="F63" s="132" t="s">
        <v>180</v>
      </c>
      <c r="G63" s="132" t="s">
        <v>258</v>
      </c>
      <c r="H63" s="133">
        <v>4429</v>
      </c>
      <c r="I63" s="131">
        <v>3</v>
      </c>
      <c r="J63" s="136">
        <f>บึงกาฬ!F57</f>
        <v>551093.85</v>
      </c>
      <c r="K63" s="136">
        <f>บึงกาฬ!AJ57</f>
        <v>568232.18999999994</v>
      </c>
      <c r="L63" s="136">
        <f>บึงกาฬ!AK57</f>
        <v>904967.74</v>
      </c>
      <c r="M63" s="136">
        <f>บึงกาฬ!AL57</f>
        <v>1198921.1600000001</v>
      </c>
      <c r="N63" s="132"/>
      <c r="O63" s="132"/>
      <c r="P63" s="132"/>
      <c r="Q63" s="124">
        <f t="shared" si="0"/>
        <v>-293953.42000000016</v>
      </c>
      <c r="R63" s="125">
        <f t="shared" si="1"/>
        <v>204.32778053736735</v>
      </c>
    </row>
    <row r="64" spans="1:18" x14ac:dyDescent="0.35">
      <c r="A64" s="131">
        <v>6</v>
      </c>
      <c r="B64" s="132" t="s">
        <v>59</v>
      </c>
      <c r="C64" s="132" t="s">
        <v>188</v>
      </c>
      <c r="D64" s="132" t="s">
        <v>101</v>
      </c>
      <c r="E64" s="132" t="s">
        <v>253</v>
      </c>
      <c r="F64" s="132" t="s">
        <v>180</v>
      </c>
      <c r="G64" s="132" t="s">
        <v>259</v>
      </c>
      <c r="H64" s="133">
        <v>3247</v>
      </c>
      <c r="I64" s="131">
        <v>3</v>
      </c>
      <c r="J64" s="136">
        <f>บึงกาฬ!F58</f>
        <v>61295.45</v>
      </c>
      <c r="K64" s="136">
        <f>บึงกาฬ!AJ58</f>
        <v>46616.12</v>
      </c>
      <c r="L64" s="136">
        <f>บึงกาฬ!AK58</f>
        <v>1129084.3399999999</v>
      </c>
      <c r="M64" s="136">
        <f>บึงกาฬ!AL58</f>
        <v>1407199.85</v>
      </c>
      <c r="N64" s="132"/>
      <c r="O64" s="132"/>
      <c r="P64" s="132"/>
      <c r="Q64" s="124">
        <f t="shared" si="0"/>
        <v>-278115.51000000024</v>
      </c>
      <c r="R64" s="125">
        <f t="shared" si="1"/>
        <v>347.73154912226664</v>
      </c>
    </row>
    <row r="65" spans="1:18" s="151" customFormat="1" x14ac:dyDescent="0.35">
      <c r="A65" s="145">
        <v>7</v>
      </c>
      <c r="B65" s="146" t="s">
        <v>59</v>
      </c>
      <c r="C65" s="146" t="s">
        <v>188</v>
      </c>
      <c r="D65" s="146" t="s">
        <v>101</v>
      </c>
      <c r="E65" s="146" t="s">
        <v>253</v>
      </c>
      <c r="F65" s="146" t="s">
        <v>180</v>
      </c>
      <c r="G65" s="146" t="s">
        <v>260</v>
      </c>
      <c r="H65" s="147">
        <v>1126</v>
      </c>
      <c r="I65" s="145">
        <v>1</v>
      </c>
      <c r="J65" s="136">
        <f>บึงกาฬ!F59</f>
        <v>265051.8</v>
      </c>
      <c r="K65" s="136">
        <f>บึงกาฬ!AJ59</f>
        <v>147382.27999999997</v>
      </c>
      <c r="L65" s="136">
        <f>บึงกาฬ!AK59</f>
        <v>350627.82999999996</v>
      </c>
      <c r="M65" s="136">
        <f>บึงกาฬ!AL59</f>
        <v>449911.01</v>
      </c>
      <c r="N65" s="146"/>
      <c r="O65" s="146"/>
      <c r="P65" s="146"/>
      <c r="Q65" s="149">
        <f t="shared" si="0"/>
        <v>-99283.180000000051</v>
      </c>
      <c r="R65" s="150">
        <f t="shared" si="1"/>
        <v>311.39238898756656</v>
      </c>
    </row>
    <row r="66" spans="1:18" s="143" customFormat="1" x14ac:dyDescent="0.35">
      <c r="A66" s="137">
        <v>6</v>
      </c>
      <c r="B66" s="138" t="s">
        <v>59</v>
      </c>
      <c r="C66" s="138"/>
      <c r="D66" s="138"/>
      <c r="E66" s="138" t="s">
        <v>77</v>
      </c>
      <c r="F66" s="138"/>
      <c r="G66" s="138" t="s">
        <v>261</v>
      </c>
      <c r="H66" s="144">
        <f>SUM(H59:H65)</f>
        <v>18943</v>
      </c>
      <c r="I66" s="137"/>
      <c r="J66" s="140">
        <f>SUM(J59:J65)</f>
        <v>2866984.66</v>
      </c>
      <c r="K66" s="140">
        <f>SUM(K59:K65)</f>
        <v>1709346.09</v>
      </c>
      <c r="L66" s="140">
        <f>SUM(L59:L65)</f>
        <v>4653999.41</v>
      </c>
      <c r="M66" s="140">
        <f>SUM(M59:M65)</f>
        <v>6909119.5599999987</v>
      </c>
      <c r="N66" s="138">
        <v>6</v>
      </c>
      <c r="O66" s="138">
        <v>6</v>
      </c>
      <c r="P66" s="138">
        <f>N66-O66</f>
        <v>0</v>
      </c>
      <c r="Q66" s="141">
        <f t="shared" si="0"/>
        <v>-2255120.1499999985</v>
      </c>
      <c r="R66" s="142">
        <f>L66/H66</f>
        <v>245.68439054004119</v>
      </c>
    </row>
    <row r="67" spans="1:18" x14ac:dyDescent="0.35">
      <c r="A67" s="131">
        <v>1</v>
      </c>
      <c r="B67" s="132" t="s">
        <v>59</v>
      </c>
      <c r="C67" s="132" t="s">
        <v>190</v>
      </c>
      <c r="D67" s="132" t="s">
        <v>80</v>
      </c>
      <c r="E67" s="132" t="s">
        <v>262</v>
      </c>
      <c r="F67" s="132" t="s">
        <v>210</v>
      </c>
      <c r="G67" s="132" t="s">
        <v>263</v>
      </c>
      <c r="H67" s="133"/>
      <c r="I67" s="131"/>
      <c r="J67" s="134"/>
      <c r="K67" s="135"/>
      <c r="L67" s="136"/>
      <c r="M67" s="136"/>
      <c r="N67" s="132"/>
      <c r="O67" s="132"/>
      <c r="P67" s="132"/>
    </row>
    <row r="68" spans="1:18" x14ac:dyDescent="0.35">
      <c r="A68" s="131">
        <v>2</v>
      </c>
      <c r="B68" s="132" t="s">
        <v>59</v>
      </c>
      <c r="C68" s="132" t="s">
        <v>190</v>
      </c>
      <c r="D68" s="132" t="s">
        <v>80</v>
      </c>
      <c r="E68" s="132" t="s">
        <v>262</v>
      </c>
      <c r="F68" s="132" t="s">
        <v>180</v>
      </c>
      <c r="G68" s="132" t="s">
        <v>1421</v>
      </c>
      <c r="H68" s="133">
        <v>3728</v>
      </c>
      <c r="I68" s="131">
        <v>3</v>
      </c>
      <c r="J68" s="134">
        <f>บึงกาฬ!F60</f>
        <v>528739.56000000006</v>
      </c>
      <c r="K68" s="135">
        <f>บึงกาฬ!AJ60</f>
        <v>-51959.689999999944</v>
      </c>
      <c r="L68" s="136">
        <f>บึงกาฬ!AK60</f>
        <v>1251686.8</v>
      </c>
      <c r="M68" s="136">
        <f>บึงกาฬ!AL60</f>
        <v>990601.5</v>
      </c>
      <c r="N68" s="132"/>
      <c r="O68" s="132"/>
      <c r="P68" s="132"/>
      <c r="Q68" s="124">
        <f t="shared" si="0"/>
        <v>261085.30000000005</v>
      </c>
      <c r="R68" s="125">
        <f t="shared" si="1"/>
        <v>335.75289699570817</v>
      </c>
    </row>
    <row r="69" spans="1:18" x14ac:dyDescent="0.35">
      <c r="A69" s="131">
        <v>3</v>
      </c>
      <c r="B69" s="132" t="s">
        <v>59</v>
      </c>
      <c r="C69" s="132" t="s">
        <v>190</v>
      </c>
      <c r="D69" s="132" t="s">
        <v>80</v>
      </c>
      <c r="E69" s="132" t="s">
        <v>262</v>
      </c>
      <c r="F69" s="132" t="s">
        <v>180</v>
      </c>
      <c r="G69" s="132" t="s">
        <v>265</v>
      </c>
      <c r="H69" s="133">
        <v>3543</v>
      </c>
      <c r="I69" s="131">
        <v>3</v>
      </c>
      <c r="J69" s="134">
        <f>บึงกาฬ!F61</f>
        <v>914246.27</v>
      </c>
      <c r="K69" s="135">
        <f>บึงกาฬ!AJ61</f>
        <v>1051436.6100000001</v>
      </c>
      <c r="L69" s="136">
        <f>บึงกาฬ!AK61</f>
        <v>1671935.33</v>
      </c>
      <c r="M69" s="136">
        <f>บึงกาฬ!AL61</f>
        <v>1210695.28</v>
      </c>
      <c r="N69" s="132"/>
      <c r="O69" s="132"/>
      <c r="P69" s="132"/>
      <c r="Q69" s="124">
        <f t="shared" si="0"/>
        <v>461240.05000000005</v>
      </c>
      <c r="R69" s="125">
        <f t="shared" si="1"/>
        <v>471.89820208862545</v>
      </c>
    </row>
    <row r="70" spans="1:18" x14ac:dyDescent="0.35">
      <c r="A70" s="131">
        <v>4</v>
      </c>
      <c r="B70" s="132" t="s">
        <v>59</v>
      </c>
      <c r="C70" s="132" t="s">
        <v>190</v>
      </c>
      <c r="D70" s="132" t="s">
        <v>80</v>
      </c>
      <c r="E70" s="132" t="s">
        <v>262</v>
      </c>
      <c r="F70" s="132" t="s">
        <v>180</v>
      </c>
      <c r="G70" s="132" t="s">
        <v>266</v>
      </c>
      <c r="H70" s="133">
        <v>6330</v>
      </c>
      <c r="I70" s="131">
        <v>5</v>
      </c>
      <c r="J70" s="134">
        <f>บึงกาฬ!F62</f>
        <v>498567.25</v>
      </c>
      <c r="K70" s="135">
        <f>บึงกาฬ!AJ62</f>
        <v>121817.34999999986</v>
      </c>
      <c r="L70" s="136">
        <f>บึงกาฬ!AK62</f>
        <v>1638167.31</v>
      </c>
      <c r="M70" s="136">
        <f>บึงกาฬ!AL62</f>
        <v>1310998.51</v>
      </c>
      <c r="N70" s="132"/>
      <c r="O70" s="132"/>
      <c r="P70" s="132"/>
      <c r="Q70" s="124">
        <f t="shared" si="0"/>
        <v>327168.80000000005</v>
      </c>
      <c r="R70" s="125">
        <f t="shared" si="1"/>
        <v>258.79420379146922</v>
      </c>
    </row>
    <row r="71" spans="1:18" x14ac:dyDescent="0.35">
      <c r="A71" s="131">
        <v>5</v>
      </c>
      <c r="B71" s="132" t="s">
        <v>59</v>
      </c>
      <c r="C71" s="132" t="s">
        <v>190</v>
      </c>
      <c r="D71" s="132" t="s">
        <v>80</v>
      </c>
      <c r="E71" s="132" t="s">
        <v>262</v>
      </c>
      <c r="F71" s="132" t="s">
        <v>180</v>
      </c>
      <c r="G71" s="132" t="s">
        <v>267</v>
      </c>
      <c r="H71" s="133">
        <v>3421</v>
      </c>
      <c r="I71" s="131">
        <v>3</v>
      </c>
      <c r="J71" s="134">
        <f>บึงกาฬ!F63</f>
        <v>564792.78</v>
      </c>
      <c r="K71" s="135">
        <f>บึงกาฬ!AJ63</f>
        <v>316608.5</v>
      </c>
      <c r="L71" s="136">
        <f>บึงกาฬ!AK63</f>
        <v>1027489.19</v>
      </c>
      <c r="M71" s="136">
        <f>บึงกาฬ!AL63</f>
        <v>572889.54</v>
      </c>
      <c r="N71" s="132"/>
      <c r="O71" s="132"/>
      <c r="P71" s="132"/>
      <c r="Q71" s="124">
        <f t="shared" ref="Q71:Q134" si="2">L71-M71</f>
        <v>454599.64999999991</v>
      </c>
      <c r="R71" s="125">
        <f t="shared" ref="R71:R134" si="3">L71/H71</f>
        <v>300.34761473253434</v>
      </c>
    </row>
    <row r="72" spans="1:18" x14ac:dyDescent="0.35">
      <c r="A72" s="131">
        <v>6</v>
      </c>
      <c r="B72" s="132" t="s">
        <v>59</v>
      </c>
      <c r="C72" s="132" t="s">
        <v>190</v>
      </c>
      <c r="D72" s="132" t="s">
        <v>80</v>
      </c>
      <c r="E72" s="132" t="s">
        <v>262</v>
      </c>
      <c r="F72" s="132" t="s">
        <v>180</v>
      </c>
      <c r="G72" s="132" t="s">
        <v>268</v>
      </c>
      <c r="H72" s="133">
        <v>3591</v>
      </c>
      <c r="I72" s="131">
        <v>3</v>
      </c>
      <c r="J72" s="134">
        <f>บึงกาฬ!F64</f>
        <v>384801.77</v>
      </c>
      <c r="K72" s="135">
        <f>บึงกาฬ!AJ64</f>
        <v>326417.38</v>
      </c>
      <c r="L72" s="136">
        <f>บึงกาฬ!AK64</f>
        <v>1254545.53</v>
      </c>
      <c r="M72" s="136">
        <f>บึงกาฬ!AL64</f>
        <v>981575.17999999993</v>
      </c>
      <c r="N72" s="132"/>
      <c r="O72" s="132"/>
      <c r="P72" s="132"/>
      <c r="Q72" s="124">
        <f t="shared" si="2"/>
        <v>272970.35000000009</v>
      </c>
      <c r="R72" s="125">
        <f t="shared" si="3"/>
        <v>349.3582651072125</v>
      </c>
    </row>
    <row r="73" spans="1:18" x14ac:dyDescent="0.35">
      <c r="A73" s="131">
        <v>7</v>
      </c>
      <c r="B73" s="132" t="s">
        <v>59</v>
      </c>
      <c r="C73" s="132" t="s">
        <v>190</v>
      </c>
      <c r="D73" s="132" t="s">
        <v>80</v>
      </c>
      <c r="E73" s="132" t="s">
        <v>262</v>
      </c>
      <c r="F73" s="132" t="s">
        <v>180</v>
      </c>
      <c r="G73" s="132" t="s">
        <v>269</v>
      </c>
      <c r="H73" s="133">
        <v>4772</v>
      </c>
      <c r="I73" s="131">
        <v>4</v>
      </c>
      <c r="J73" s="134">
        <f>บึงกาฬ!F65</f>
        <v>811812.13</v>
      </c>
      <c r="K73" s="135">
        <f>บึงกาฬ!AJ65</f>
        <v>578353.23</v>
      </c>
      <c r="L73" s="136">
        <f>บึงกาฬ!AK65</f>
        <v>1393899.47</v>
      </c>
      <c r="M73" s="136">
        <f>บึงกาฬ!AL65</f>
        <v>1109008.3400000001</v>
      </c>
      <c r="N73" s="132"/>
      <c r="O73" s="132"/>
      <c r="P73" s="132"/>
      <c r="Q73" s="124">
        <f t="shared" si="2"/>
        <v>284891.12999999989</v>
      </c>
      <c r="R73" s="125">
        <f t="shared" si="3"/>
        <v>292.09963746856664</v>
      </c>
    </row>
    <row r="74" spans="1:18" s="143" customFormat="1" x14ac:dyDescent="0.35">
      <c r="A74" s="137">
        <v>7</v>
      </c>
      <c r="B74" s="138" t="s">
        <v>59</v>
      </c>
      <c r="C74" s="138"/>
      <c r="D74" s="138"/>
      <c r="E74" s="138" t="s">
        <v>77</v>
      </c>
      <c r="F74" s="138"/>
      <c r="G74" s="138" t="s">
        <v>270</v>
      </c>
      <c r="H74" s="144">
        <f>SUM(H67:H73)</f>
        <v>25385</v>
      </c>
      <c r="I74" s="137"/>
      <c r="J74" s="140">
        <f>SUM(J67:J73)</f>
        <v>3702959.7600000002</v>
      </c>
      <c r="K74" s="140">
        <f>SUM(K67:K73)</f>
        <v>2342673.38</v>
      </c>
      <c r="L74" s="140">
        <f>SUM(L67:L73)</f>
        <v>8237723.629999999</v>
      </c>
      <c r="M74" s="140">
        <f>SUM(M67:M73)</f>
        <v>6175768.3499999996</v>
      </c>
      <c r="N74" s="138">
        <v>6</v>
      </c>
      <c r="O74" s="138">
        <v>6</v>
      </c>
      <c r="P74" s="138">
        <f>N74-O74</f>
        <v>0</v>
      </c>
      <c r="Q74" s="141">
        <f>L74-M74</f>
        <v>2061955.2799999993</v>
      </c>
      <c r="R74" s="142">
        <f>L74/H74</f>
        <v>324.51146858380929</v>
      </c>
    </row>
    <row r="75" spans="1:18" x14ac:dyDescent="0.35">
      <c r="A75" s="131">
        <v>1</v>
      </c>
      <c r="B75" s="132" t="s">
        <v>59</v>
      </c>
      <c r="C75" s="132" t="s">
        <v>192</v>
      </c>
      <c r="D75" s="132" t="s">
        <v>115</v>
      </c>
      <c r="E75" s="132" t="s">
        <v>271</v>
      </c>
      <c r="F75" s="132" t="s">
        <v>210</v>
      </c>
      <c r="G75" s="132" t="s">
        <v>272</v>
      </c>
      <c r="H75" s="133"/>
      <c r="I75" s="131"/>
      <c r="J75" s="134"/>
      <c r="K75" s="135"/>
      <c r="L75" s="136"/>
      <c r="M75" s="136"/>
      <c r="N75" s="132"/>
      <c r="O75" s="132"/>
      <c r="P75" s="132"/>
    </row>
    <row r="76" spans="1:18" x14ac:dyDescent="0.35">
      <c r="A76" s="131">
        <v>2</v>
      </c>
      <c r="B76" s="132" t="s">
        <v>59</v>
      </c>
      <c r="C76" s="132" t="s">
        <v>192</v>
      </c>
      <c r="D76" s="132" t="s">
        <v>115</v>
      </c>
      <c r="E76" s="132" t="s">
        <v>271</v>
      </c>
      <c r="F76" s="132" t="s">
        <v>180</v>
      </c>
      <c r="G76" s="132" t="s">
        <v>273</v>
      </c>
      <c r="H76" s="133">
        <v>5834</v>
      </c>
      <c r="I76" s="131">
        <v>4</v>
      </c>
      <c r="J76" s="134">
        <f>บึงกาฬ!F66</f>
        <v>146811.89000000001</v>
      </c>
      <c r="K76" s="135">
        <f>บึงกาฬ!AJ66</f>
        <v>166988.43</v>
      </c>
      <c r="L76" s="135">
        <f>บึงกาฬ!AK66</f>
        <v>860185.82</v>
      </c>
      <c r="M76" s="135">
        <f>บึงกาฬ!AL66</f>
        <v>1073652.6499999999</v>
      </c>
      <c r="N76" s="132"/>
      <c r="O76" s="132"/>
      <c r="P76" s="132"/>
      <c r="Q76" s="124">
        <f t="shared" si="2"/>
        <v>-213466.82999999996</v>
      </c>
      <c r="R76" s="125">
        <f t="shared" si="3"/>
        <v>147.44357559136097</v>
      </c>
    </row>
    <row r="77" spans="1:18" x14ac:dyDescent="0.35">
      <c r="A77" s="131">
        <v>3</v>
      </c>
      <c r="B77" s="132" t="s">
        <v>59</v>
      </c>
      <c r="C77" s="132" t="s">
        <v>192</v>
      </c>
      <c r="D77" s="132" t="s">
        <v>115</v>
      </c>
      <c r="E77" s="132" t="s">
        <v>271</v>
      </c>
      <c r="F77" s="132" t="s">
        <v>180</v>
      </c>
      <c r="G77" s="132" t="s">
        <v>274</v>
      </c>
      <c r="H77" s="133">
        <v>4475</v>
      </c>
      <c r="I77" s="131">
        <v>3</v>
      </c>
      <c r="J77" s="134">
        <f>บึงกาฬ!F67</f>
        <v>450133.02</v>
      </c>
      <c r="K77" s="135">
        <f>บึงกาฬ!AJ67</f>
        <v>435036.81000000006</v>
      </c>
      <c r="L77" s="135">
        <f>บึงกาฬ!AK67</f>
        <v>771595.96</v>
      </c>
      <c r="M77" s="135">
        <f>บึงกาฬ!AL67</f>
        <v>625110.49</v>
      </c>
      <c r="N77" s="132"/>
      <c r="O77" s="132"/>
      <c r="P77" s="132"/>
      <c r="Q77" s="124">
        <f t="shared" si="2"/>
        <v>146485.46999999997</v>
      </c>
      <c r="R77" s="125">
        <f t="shared" si="3"/>
        <v>172.4236782122905</v>
      </c>
    </row>
    <row r="78" spans="1:18" x14ac:dyDescent="0.35">
      <c r="A78" s="131">
        <v>4</v>
      </c>
      <c r="B78" s="132" t="s">
        <v>59</v>
      </c>
      <c r="C78" s="132" t="s">
        <v>192</v>
      </c>
      <c r="D78" s="132" t="s">
        <v>115</v>
      </c>
      <c r="E78" s="132" t="s">
        <v>271</v>
      </c>
      <c r="F78" s="132" t="s">
        <v>180</v>
      </c>
      <c r="G78" s="132" t="s">
        <v>275</v>
      </c>
      <c r="H78" s="133">
        <v>1990</v>
      </c>
      <c r="I78" s="131">
        <v>2</v>
      </c>
      <c r="J78" s="134">
        <f>บึงกาฬ!F68</f>
        <v>175852.56</v>
      </c>
      <c r="K78" s="135">
        <f>บึงกาฬ!AJ68</f>
        <v>159762.62</v>
      </c>
      <c r="L78" s="135">
        <f>บึงกาฬ!AK68</f>
        <v>667976.62</v>
      </c>
      <c r="M78" s="135">
        <f>บึงกาฬ!AL68</f>
        <v>565143.14</v>
      </c>
      <c r="N78" s="132"/>
      <c r="O78" s="132"/>
      <c r="P78" s="132"/>
      <c r="Q78" s="124">
        <f t="shared" si="2"/>
        <v>102833.47999999998</v>
      </c>
      <c r="R78" s="125">
        <f t="shared" si="3"/>
        <v>335.66664321608039</v>
      </c>
    </row>
    <row r="79" spans="1:18" x14ac:dyDescent="0.35">
      <c r="A79" s="131">
        <v>5</v>
      </c>
      <c r="B79" s="132" t="s">
        <v>59</v>
      </c>
      <c r="C79" s="132" t="s">
        <v>192</v>
      </c>
      <c r="D79" s="132" t="s">
        <v>115</v>
      </c>
      <c r="E79" s="132" t="s">
        <v>271</v>
      </c>
      <c r="F79" s="132" t="s">
        <v>180</v>
      </c>
      <c r="G79" s="132" t="s">
        <v>276</v>
      </c>
      <c r="H79" s="133">
        <v>5043</v>
      </c>
      <c r="I79" s="131">
        <v>4</v>
      </c>
      <c r="J79" s="134">
        <f>บึงกาฬ!F69</f>
        <v>328449.94</v>
      </c>
      <c r="K79" s="135">
        <f>บึงกาฬ!AJ69</f>
        <v>278142.86</v>
      </c>
      <c r="L79" s="135">
        <f>บึงกาฬ!AK69</f>
        <v>868728.95</v>
      </c>
      <c r="M79" s="135">
        <f>บึงกาฬ!AL69</f>
        <v>804884.06</v>
      </c>
      <c r="N79" s="132"/>
      <c r="O79" s="132"/>
      <c r="P79" s="132"/>
      <c r="Q79" s="124">
        <f t="shared" si="2"/>
        <v>63844.889999999898</v>
      </c>
      <c r="R79" s="125">
        <f t="shared" si="3"/>
        <v>172.26431687487604</v>
      </c>
    </row>
    <row r="80" spans="1:18" x14ac:dyDescent="0.35">
      <c r="A80" s="131">
        <v>6</v>
      </c>
      <c r="B80" s="132" t="s">
        <v>59</v>
      </c>
      <c r="C80" s="132" t="s">
        <v>192</v>
      </c>
      <c r="D80" s="132" t="s">
        <v>115</v>
      </c>
      <c r="E80" s="132" t="s">
        <v>271</v>
      </c>
      <c r="F80" s="132" t="s">
        <v>180</v>
      </c>
      <c r="G80" s="132" t="s">
        <v>277</v>
      </c>
      <c r="H80" s="133">
        <v>5442</v>
      </c>
      <c r="I80" s="131">
        <v>4</v>
      </c>
      <c r="J80" s="134">
        <f>บึงกาฬ!F70</f>
        <v>348896.5</v>
      </c>
      <c r="K80" s="135">
        <f>บึงกาฬ!AJ70</f>
        <v>189243.26</v>
      </c>
      <c r="L80" s="135">
        <f>บึงกาฬ!AK70</f>
        <v>1208060.1599999999</v>
      </c>
      <c r="M80" s="135">
        <f>บึงกาฬ!AL70</f>
        <v>1352759.7399999998</v>
      </c>
      <c r="N80" s="132"/>
      <c r="O80" s="132"/>
      <c r="P80" s="132"/>
      <c r="Q80" s="124">
        <f t="shared" si="2"/>
        <v>-144699.57999999984</v>
      </c>
      <c r="R80" s="125">
        <f t="shared" si="3"/>
        <v>221.9882690187431</v>
      </c>
    </row>
    <row r="81" spans="1:18" s="143" customFormat="1" x14ac:dyDescent="0.35">
      <c r="A81" s="137">
        <v>8</v>
      </c>
      <c r="B81" s="138" t="s">
        <v>59</v>
      </c>
      <c r="C81" s="138"/>
      <c r="D81" s="138"/>
      <c r="E81" s="138" t="s">
        <v>77</v>
      </c>
      <c r="F81" s="138"/>
      <c r="G81" s="138" t="s">
        <v>278</v>
      </c>
      <c r="H81" s="144">
        <f>SUM(H75:H80)</f>
        <v>22784</v>
      </c>
      <c r="I81" s="137"/>
      <c r="J81" s="140">
        <f>SUM(J75:J80)</f>
        <v>1450143.91</v>
      </c>
      <c r="K81" s="140">
        <f>SUM(K75:K80)</f>
        <v>1229173.98</v>
      </c>
      <c r="L81" s="140">
        <f>SUM(L75:L80)</f>
        <v>4376547.51</v>
      </c>
      <c r="M81" s="140">
        <f>SUM(M75:M80)</f>
        <v>4421550.0800000001</v>
      </c>
      <c r="N81" s="138">
        <v>5</v>
      </c>
      <c r="O81" s="138">
        <v>5</v>
      </c>
      <c r="P81" s="138">
        <f>N81-O81</f>
        <v>0</v>
      </c>
      <c r="Q81" s="141">
        <f t="shared" si="2"/>
        <v>-45002.570000000298</v>
      </c>
      <c r="R81" s="142">
        <f t="shared" si="3"/>
        <v>192.08863720154494</v>
      </c>
    </row>
    <row r="82" spans="1:18" s="143" customFormat="1" ht="21.75" thickBot="1" x14ac:dyDescent="0.4">
      <c r="A82" s="152"/>
      <c r="B82" s="153" t="s">
        <v>59</v>
      </c>
      <c r="C82" s="153" t="s">
        <v>59</v>
      </c>
      <c r="D82" s="153" t="s">
        <v>59</v>
      </c>
      <c r="E82" s="153" t="s">
        <v>59</v>
      </c>
      <c r="F82" s="153"/>
      <c r="G82" s="153" t="s">
        <v>279</v>
      </c>
      <c r="H82" s="154">
        <f>H20+H34+H47+H52+H58+H66+H74+H81</f>
        <v>250354</v>
      </c>
      <c r="I82" s="152"/>
      <c r="J82" s="155">
        <f t="shared" ref="J82:O82" si="4">J20+J34+J47+J52+J58+J66+J74+J81</f>
        <v>26346451.300000001</v>
      </c>
      <c r="K82" s="156">
        <f t="shared" si="4"/>
        <v>18356490.41</v>
      </c>
      <c r="L82" s="155">
        <f t="shared" si="4"/>
        <v>64778885.249999993</v>
      </c>
      <c r="M82" s="155">
        <f t="shared" si="4"/>
        <v>69855482.330000013</v>
      </c>
      <c r="N82" s="153">
        <f t="shared" si="4"/>
        <v>61</v>
      </c>
      <c r="O82" s="153">
        <f t="shared" si="4"/>
        <v>61</v>
      </c>
      <c r="P82" s="153">
        <f>N82-O82</f>
        <v>0</v>
      </c>
      <c r="Q82" s="141">
        <f t="shared" si="2"/>
        <v>-5076597.0800000206</v>
      </c>
      <c r="R82" s="142">
        <f t="shared" si="3"/>
        <v>258.7491522004841</v>
      </c>
    </row>
    <row r="83" spans="1:18" s="143" customFormat="1" ht="22.5" thickTop="1" thickBot="1" x14ac:dyDescent="0.4">
      <c r="A83" s="157"/>
      <c r="B83" s="158"/>
      <c r="C83" s="158"/>
      <c r="D83" s="158"/>
      <c r="E83" s="325" t="s">
        <v>280</v>
      </c>
      <c r="F83" s="326"/>
      <c r="G83" s="327"/>
      <c r="H83" s="159"/>
      <c r="I83" s="157"/>
      <c r="J83" s="160">
        <f>J82/O82</f>
        <v>431909.03770491807</v>
      </c>
      <c r="K83" s="161">
        <f>K82/O82</f>
        <v>300926.07229508198</v>
      </c>
      <c r="L83" s="160">
        <f>L82/O82</f>
        <v>1061948.9385245901</v>
      </c>
      <c r="M83" s="160">
        <f>M82/O82</f>
        <v>1145171.8414754102</v>
      </c>
      <c r="N83" s="158"/>
      <c r="O83" s="158"/>
      <c r="P83" s="158"/>
      <c r="Q83" s="124"/>
      <c r="R83" s="125"/>
    </row>
    <row r="84" spans="1:18" ht="21.75" thickTop="1" x14ac:dyDescent="0.35">
      <c r="A84" s="162">
        <v>1</v>
      </c>
      <c r="B84" s="163" t="s">
        <v>63</v>
      </c>
      <c r="C84" s="163" t="s">
        <v>281</v>
      </c>
      <c r="D84" s="163" t="s">
        <v>282</v>
      </c>
      <c r="E84" s="163" t="s">
        <v>0</v>
      </c>
      <c r="F84" s="163" t="s">
        <v>177</v>
      </c>
      <c r="G84" s="163" t="s">
        <v>283</v>
      </c>
      <c r="H84" s="164"/>
      <c r="I84" s="162"/>
      <c r="J84" s="165"/>
      <c r="K84" s="166"/>
      <c r="L84" s="167"/>
      <c r="M84" s="167"/>
      <c r="N84" s="163"/>
      <c r="O84" s="163"/>
      <c r="P84" s="163"/>
    </row>
    <row r="85" spans="1:18" x14ac:dyDescent="0.35">
      <c r="A85" s="131">
        <v>2</v>
      </c>
      <c r="B85" s="132" t="s">
        <v>63</v>
      </c>
      <c r="C85" s="132" t="s">
        <v>281</v>
      </c>
      <c r="D85" s="132" t="s">
        <v>282</v>
      </c>
      <c r="E85" s="132" t="s">
        <v>0</v>
      </c>
      <c r="F85" s="132" t="s">
        <v>180</v>
      </c>
      <c r="G85" s="132" t="s">
        <v>605</v>
      </c>
      <c r="H85" s="133">
        <v>5737</v>
      </c>
      <c r="I85" s="131">
        <v>4</v>
      </c>
      <c r="J85" s="134">
        <f>หนองบัวลำภู!F4</f>
        <v>382667.61</v>
      </c>
      <c r="K85" s="279">
        <f>หนองบัวลำภู!AF4</f>
        <v>436945.12</v>
      </c>
      <c r="L85" s="136">
        <f>หนองบัวลำภู!AG4</f>
        <v>1337277.83</v>
      </c>
      <c r="M85" s="136">
        <f>หนองบัวลำภู!AH4</f>
        <v>1042541.6599999999</v>
      </c>
      <c r="N85" s="132"/>
      <c r="O85" s="132"/>
      <c r="P85" s="132"/>
      <c r="Q85" s="124">
        <f t="shared" si="2"/>
        <v>294736.17000000016</v>
      </c>
      <c r="R85" s="125">
        <f t="shared" si="3"/>
        <v>233.09705943873107</v>
      </c>
    </row>
    <row r="86" spans="1:18" x14ac:dyDescent="0.35">
      <c r="A86" s="131">
        <v>3</v>
      </c>
      <c r="B86" s="132" t="s">
        <v>63</v>
      </c>
      <c r="C86" s="132" t="s">
        <v>281</v>
      </c>
      <c r="D86" s="132" t="s">
        <v>282</v>
      </c>
      <c r="E86" s="132" t="s">
        <v>0</v>
      </c>
      <c r="F86" s="132" t="s">
        <v>180</v>
      </c>
      <c r="G86" s="132" t="s">
        <v>606</v>
      </c>
      <c r="H86" s="133">
        <v>4213</v>
      </c>
      <c r="I86" s="131">
        <v>3</v>
      </c>
      <c r="J86" s="134">
        <f>หนองบัวลำภู!F5</f>
        <v>141158.9</v>
      </c>
      <c r="K86" s="279">
        <f>หนองบัวลำภู!AF5</f>
        <v>336386.31000000006</v>
      </c>
      <c r="L86" s="136">
        <f>หนองบัวลำภู!AG5</f>
        <v>1244439.3199999998</v>
      </c>
      <c r="M86" s="136">
        <f>หนองบัวลำภู!AH5</f>
        <v>1341013.53</v>
      </c>
      <c r="N86" s="132"/>
      <c r="O86" s="132"/>
      <c r="P86" s="132"/>
      <c r="Q86" s="124">
        <f t="shared" si="2"/>
        <v>-96574.210000000196</v>
      </c>
      <c r="R86" s="125">
        <f t="shared" si="3"/>
        <v>295.38080227866124</v>
      </c>
    </row>
    <row r="87" spans="1:18" x14ac:dyDescent="0.35">
      <c r="A87" s="131">
        <v>4</v>
      </c>
      <c r="B87" s="132" t="s">
        <v>63</v>
      </c>
      <c r="C87" s="132" t="s">
        <v>281</v>
      </c>
      <c r="D87" s="132" t="s">
        <v>282</v>
      </c>
      <c r="E87" s="132" t="s">
        <v>0</v>
      </c>
      <c r="F87" s="132" t="s">
        <v>180</v>
      </c>
      <c r="G87" s="132" t="s">
        <v>607</v>
      </c>
      <c r="H87" s="133">
        <v>4949</v>
      </c>
      <c r="I87" s="131">
        <v>4</v>
      </c>
      <c r="J87" s="134">
        <f>หนองบัวลำภู!F6</f>
        <v>165146.73000000001</v>
      </c>
      <c r="K87" s="279">
        <f>หนองบัวลำภู!AF6</f>
        <v>256720.48000000004</v>
      </c>
      <c r="L87" s="136">
        <f>หนองบัวลำภู!AG6</f>
        <v>1359337.38</v>
      </c>
      <c r="M87" s="136">
        <f>หนองบัวลำภู!AH6</f>
        <v>1374654.6400000001</v>
      </c>
      <c r="N87" s="132"/>
      <c r="O87" s="132"/>
      <c r="P87" s="132"/>
      <c r="Q87" s="124">
        <f t="shared" si="2"/>
        <v>-15317.260000000242</v>
      </c>
      <c r="R87" s="125">
        <f t="shared" si="3"/>
        <v>274.66910082845015</v>
      </c>
    </row>
    <row r="88" spans="1:18" x14ac:dyDescent="0.35">
      <c r="A88" s="131">
        <v>5</v>
      </c>
      <c r="B88" s="132" t="s">
        <v>63</v>
      </c>
      <c r="C88" s="132" t="s">
        <v>281</v>
      </c>
      <c r="D88" s="132" t="s">
        <v>282</v>
      </c>
      <c r="E88" s="132" t="s">
        <v>0</v>
      </c>
      <c r="F88" s="132" t="s">
        <v>180</v>
      </c>
      <c r="G88" s="132" t="s">
        <v>608</v>
      </c>
      <c r="H88" s="133">
        <v>7233</v>
      </c>
      <c r="I88" s="131">
        <v>5</v>
      </c>
      <c r="J88" s="134">
        <f>หนองบัวลำภู!F7</f>
        <v>536847.92000000004</v>
      </c>
      <c r="K88" s="279">
        <f>หนองบัวลำภู!AF7</f>
        <v>668360.49000000011</v>
      </c>
      <c r="L88" s="136">
        <f>หนองบัวลำภู!AG7</f>
        <v>2267076.96</v>
      </c>
      <c r="M88" s="136">
        <f>หนองบัวลำภู!AH7</f>
        <v>2044286.24</v>
      </c>
      <c r="N88" s="132"/>
      <c r="O88" s="132"/>
      <c r="P88" s="132"/>
      <c r="Q88" s="124">
        <f t="shared" si="2"/>
        <v>222790.71999999997</v>
      </c>
      <c r="R88" s="125">
        <f t="shared" si="3"/>
        <v>313.4352218996267</v>
      </c>
    </row>
    <row r="89" spans="1:18" x14ac:dyDescent="0.35">
      <c r="A89" s="131">
        <v>6</v>
      </c>
      <c r="B89" s="132" t="s">
        <v>63</v>
      </c>
      <c r="C89" s="132" t="s">
        <v>281</v>
      </c>
      <c r="D89" s="132" t="s">
        <v>282</v>
      </c>
      <c r="E89" s="132" t="s">
        <v>0</v>
      </c>
      <c r="F89" s="132" t="s">
        <v>180</v>
      </c>
      <c r="G89" s="132" t="s">
        <v>609</v>
      </c>
      <c r="H89" s="133">
        <v>5081</v>
      </c>
      <c r="I89" s="131">
        <v>4</v>
      </c>
      <c r="J89" s="134">
        <f>หนองบัวลำภู!F8</f>
        <v>502940.92</v>
      </c>
      <c r="K89" s="279">
        <f>หนองบัวลำภู!AF8</f>
        <v>506256.5</v>
      </c>
      <c r="L89" s="136">
        <f>หนองบัวลำภู!AG8</f>
        <v>1316835.52</v>
      </c>
      <c r="M89" s="136">
        <f>หนองบัวลำภู!AH8</f>
        <v>1390082.93</v>
      </c>
      <c r="N89" s="132"/>
      <c r="O89" s="132"/>
      <c r="P89" s="132"/>
      <c r="Q89" s="124">
        <f t="shared" si="2"/>
        <v>-73247.409999999916</v>
      </c>
      <c r="R89" s="125">
        <f t="shared" si="3"/>
        <v>259.16857311552843</v>
      </c>
    </row>
    <row r="90" spans="1:18" x14ac:dyDescent="0.35">
      <c r="A90" s="131">
        <v>7</v>
      </c>
      <c r="B90" s="132" t="s">
        <v>63</v>
      </c>
      <c r="C90" s="132" t="s">
        <v>281</v>
      </c>
      <c r="D90" s="132" t="s">
        <v>282</v>
      </c>
      <c r="E90" s="132" t="s">
        <v>0</v>
      </c>
      <c r="F90" s="132" t="s">
        <v>180</v>
      </c>
      <c r="G90" s="132" t="s">
        <v>610</v>
      </c>
      <c r="H90" s="133">
        <v>1868</v>
      </c>
      <c r="I90" s="131">
        <v>2</v>
      </c>
      <c r="J90" s="134">
        <f>หนองบัวลำภู!F9</f>
        <v>206819.22</v>
      </c>
      <c r="K90" s="279">
        <f>หนองบัวลำภู!AF9</f>
        <v>248367.05</v>
      </c>
      <c r="L90" s="136">
        <f>หนองบัวลำภู!AG9</f>
        <v>830271.92999999993</v>
      </c>
      <c r="M90" s="136">
        <f>หนองบัวลำภู!AH9</f>
        <v>864846.73</v>
      </c>
      <c r="N90" s="132"/>
      <c r="O90" s="132"/>
      <c r="P90" s="132"/>
      <c r="Q90" s="124">
        <f t="shared" si="2"/>
        <v>-34574.800000000047</v>
      </c>
      <c r="R90" s="125">
        <f t="shared" si="3"/>
        <v>444.47105460385433</v>
      </c>
    </row>
    <row r="91" spans="1:18" x14ac:dyDescent="0.35">
      <c r="A91" s="131">
        <v>8</v>
      </c>
      <c r="B91" s="132" t="s">
        <v>63</v>
      </c>
      <c r="C91" s="132" t="s">
        <v>281</v>
      </c>
      <c r="D91" s="132" t="s">
        <v>282</v>
      </c>
      <c r="E91" s="132" t="s">
        <v>0</v>
      </c>
      <c r="F91" s="132" t="s">
        <v>180</v>
      </c>
      <c r="G91" s="132" t="s">
        <v>611</v>
      </c>
      <c r="H91" s="133">
        <v>7126</v>
      </c>
      <c r="I91" s="131">
        <v>5</v>
      </c>
      <c r="J91" s="134">
        <f>หนองบัวลำภู!F10</f>
        <v>737495.4</v>
      </c>
      <c r="K91" s="135">
        <f>หนองบัวลำภู!AF10</f>
        <v>835215.12</v>
      </c>
      <c r="L91" s="136">
        <f>หนองบัวลำภู!AG10</f>
        <v>1763911.84</v>
      </c>
      <c r="M91" s="136">
        <f>หนองบัวลำภู!AH10</f>
        <v>1399911.59</v>
      </c>
      <c r="N91" s="132"/>
      <c r="O91" s="132"/>
      <c r="P91" s="132"/>
      <c r="Q91" s="124">
        <f t="shared" si="2"/>
        <v>364000.25</v>
      </c>
      <c r="R91" s="125">
        <f t="shared" si="3"/>
        <v>247.53183272523157</v>
      </c>
    </row>
    <row r="92" spans="1:18" x14ac:dyDescent="0.35">
      <c r="A92" s="131">
        <v>9</v>
      </c>
      <c r="B92" s="132" t="s">
        <v>63</v>
      </c>
      <c r="C92" s="132" t="s">
        <v>281</v>
      </c>
      <c r="D92" s="132" t="s">
        <v>282</v>
      </c>
      <c r="E92" s="132" t="s">
        <v>0</v>
      </c>
      <c r="F92" s="132" t="s">
        <v>180</v>
      </c>
      <c r="G92" s="132" t="s">
        <v>612</v>
      </c>
      <c r="H92" s="133">
        <v>2671</v>
      </c>
      <c r="I92" s="131">
        <v>2</v>
      </c>
      <c r="J92" s="134">
        <f>หนองบัวลำภู!F11</f>
        <v>90638.77</v>
      </c>
      <c r="K92" s="279">
        <f>หนองบัวลำภู!AF11</f>
        <v>160093.22</v>
      </c>
      <c r="L92" s="136">
        <f>หนองบัวลำภู!AG11</f>
        <v>653613.58000000007</v>
      </c>
      <c r="M92" s="136">
        <f>หนองบัวลำภู!AH11</f>
        <v>792377.77999999991</v>
      </c>
      <c r="N92" s="132"/>
      <c r="O92" s="132"/>
      <c r="P92" s="132"/>
      <c r="Q92" s="124">
        <f t="shared" si="2"/>
        <v>-138764.19999999984</v>
      </c>
      <c r="R92" s="125">
        <f t="shared" si="3"/>
        <v>244.70744290527895</v>
      </c>
    </row>
    <row r="93" spans="1:18" x14ac:dyDescent="0.35">
      <c r="A93" s="131">
        <v>10</v>
      </c>
      <c r="B93" s="132" t="s">
        <v>63</v>
      </c>
      <c r="C93" s="132" t="s">
        <v>281</v>
      </c>
      <c r="D93" s="132" t="s">
        <v>282</v>
      </c>
      <c r="E93" s="132" t="s">
        <v>0</v>
      </c>
      <c r="F93" s="132" t="s">
        <v>180</v>
      </c>
      <c r="G93" s="132" t="s">
        <v>613</v>
      </c>
      <c r="H93" s="133">
        <v>4501</v>
      </c>
      <c r="I93" s="131">
        <v>4</v>
      </c>
      <c r="J93" s="134">
        <f>หนองบัวลำภู!F12</f>
        <v>680499.28</v>
      </c>
      <c r="K93" s="135">
        <f>หนองบัวลำภู!AF12</f>
        <v>737503.07000000007</v>
      </c>
      <c r="L93" s="136">
        <f>หนองบัวลำภู!AG12</f>
        <v>1073324.04</v>
      </c>
      <c r="M93" s="136">
        <f>หนองบัวลำภู!AH12</f>
        <v>1184967.8</v>
      </c>
      <c r="N93" s="132"/>
      <c r="O93" s="132"/>
      <c r="P93" s="132"/>
      <c r="Q93" s="124">
        <f t="shared" si="2"/>
        <v>-111643.76000000001</v>
      </c>
      <c r="R93" s="125">
        <f t="shared" si="3"/>
        <v>238.46346145301044</v>
      </c>
    </row>
    <row r="94" spans="1:18" x14ac:dyDescent="0.35">
      <c r="A94" s="131">
        <v>11</v>
      </c>
      <c r="B94" s="132" t="s">
        <v>63</v>
      </c>
      <c r="C94" s="132" t="s">
        <v>281</v>
      </c>
      <c r="D94" s="132" t="s">
        <v>282</v>
      </c>
      <c r="E94" s="132" t="s">
        <v>0</v>
      </c>
      <c r="F94" s="132" t="s">
        <v>180</v>
      </c>
      <c r="G94" s="132" t="s">
        <v>614</v>
      </c>
      <c r="H94" s="133">
        <v>3077</v>
      </c>
      <c r="I94" s="131">
        <v>3</v>
      </c>
      <c r="J94" s="134">
        <f>หนองบัวลำภู!F13</f>
        <v>437035.32</v>
      </c>
      <c r="K94" s="135">
        <f>หนองบัวลำภู!AF13</f>
        <v>472202.3</v>
      </c>
      <c r="L94" s="136">
        <f>หนองบัวลำภู!AG13</f>
        <v>533407.65</v>
      </c>
      <c r="M94" s="136">
        <f>หนองบัวลำภู!AH13</f>
        <v>583608.31000000006</v>
      </c>
      <c r="N94" s="132"/>
      <c r="O94" s="132"/>
      <c r="P94" s="132"/>
      <c r="Q94" s="124">
        <f t="shared" si="2"/>
        <v>-50200.660000000033</v>
      </c>
      <c r="R94" s="125">
        <f t="shared" si="3"/>
        <v>173.35315242118949</v>
      </c>
    </row>
    <row r="95" spans="1:18" x14ac:dyDescent="0.35">
      <c r="A95" s="131">
        <v>12</v>
      </c>
      <c r="B95" s="132" t="s">
        <v>63</v>
      </c>
      <c r="C95" s="132" t="s">
        <v>281</v>
      </c>
      <c r="D95" s="132" t="s">
        <v>282</v>
      </c>
      <c r="E95" s="132" t="s">
        <v>0</v>
      </c>
      <c r="F95" s="132" t="s">
        <v>180</v>
      </c>
      <c r="G95" s="132" t="s">
        <v>615</v>
      </c>
      <c r="H95" s="133">
        <v>2778</v>
      </c>
      <c r="I95" s="131">
        <v>2</v>
      </c>
      <c r="J95" s="134">
        <f>หนองบัวลำภู!F14</f>
        <v>288061.43</v>
      </c>
      <c r="K95" s="135">
        <f>หนองบัวลำภู!AF14</f>
        <v>334812.49</v>
      </c>
      <c r="L95" s="136">
        <f>หนองบัวลำภู!AG14</f>
        <v>834977.33000000007</v>
      </c>
      <c r="M95" s="136">
        <f>หนองบัวลำภู!AH14</f>
        <v>915441.24</v>
      </c>
      <c r="N95" s="132"/>
      <c r="O95" s="132"/>
      <c r="P95" s="132"/>
      <c r="Q95" s="124">
        <f t="shared" si="2"/>
        <v>-80463.909999999916</v>
      </c>
      <c r="R95" s="125">
        <f t="shared" si="3"/>
        <v>300.56779337652989</v>
      </c>
    </row>
    <row r="96" spans="1:18" x14ac:dyDescent="0.35">
      <c r="A96" s="131">
        <v>13</v>
      </c>
      <c r="B96" s="132" t="s">
        <v>63</v>
      </c>
      <c r="C96" s="132" t="s">
        <v>281</v>
      </c>
      <c r="D96" s="132" t="s">
        <v>282</v>
      </c>
      <c r="E96" s="132" t="s">
        <v>0</v>
      </c>
      <c r="F96" s="132" t="s">
        <v>180</v>
      </c>
      <c r="G96" s="132" t="s">
        <v>616</v>
      </c>
      <c r="H96" s="133">
        <v>4143</v>
      </c>
      <c r="I96" s="131">
        <v>3</v>
      </c>
      <c r="J96" s="134">
        <f>หนองบัวลำภู!F15</f>
        <v>577672.23</v>
      </c>
      <c r="K96" s="279">
        <f>หนองบัวลำภู!AF15</f>
        <v>611561.19999999995</v>
      </c>
      <c r="L96" s="136">
        <f>หนองบัวลำภู!AG15</f>
        <v>1169653.1599999999</v>
      </c>
      <c r="M96" s="136">
        <f>หนองบัวลำภู!AH15</f>
        <v>1265024.8799999999</v>
      </c>
      <c r="N96" s="132"/>
      <c r="O96" s="132"/>
      <c r="P96" s="132"/>
      <c r="Q96" s="124">
        <f t="shared" si="2"/>
        <v>-95371.719999999972</v>
      </c>
      <c r="R96" s="125">
        <f t="shared" si="3"/>
        <v>282.3203379193821</v>
      </c>
    </row>
    <row r="97" spans="1:18" x14ac:dyDescent="0.35">
      <c r="A97" s="131">
        <v>14</v>
      </c>
      <c r="B97" s="132" t="s">
        <v>63</v>
      </c>
      <c r="C97" s="132" t="s">
        <v>281</v>
      </c>
      <c r="D97" s="132" t="s">
        <v>282</v>
      </c>
      <c r="E97" s="132" t="s">
        <v>0</v>
      </c>
      <c r="F97" s="132" t="s">
        <v>180</v>
      </c>
      <c r="G97" s="132" t="s">
        <v>617</v>
      </c>
      <c r="H97" s="133">
        <v>5018</v>
      </c>
      <c r="I97" s="131">
        <v>4</v>
      </c>
      <c r="J97" s="134">
        <f>หนองบัวลำภู!F16</f>
        <v>168592.26</v>
      </c>
      <c r="K97" s="135">
        <f>หนองบัวลำภู!AF16</f>
        <v>226934.98000000004</v>
      </c>
      <c r="L97" s="136">
        <f>หนองบัวลำภู!AG16</f>
        <v>1190737.54</v>
      </c>
      <c r="M97" s="136">
        <f>หนองบัวลำภู!AH16</f>
        <v>1382659.13</v>
      </c>
      <c r="N97" s="132"/>
      <c r="O97" s="132"/>
      <c r="P97" s="132"/>
      <c r="Q97" s="124">
        <f t="shared" si="2"/>
        <v>-191921.58999999985</v>
      </c>
      <c r="R97" s="125">
        <f t="shared" si="3"/>
        <v>237.2932522917497</v>
      </c>
    </row>
    <row r="98" spans="1:18" x14ac:dyDescent="0.35">
      <c r="A98" s="131">
        <v>15</v>
      </c>
      <c r="B98" s="132" t="s">
        <v>63</v>
      </c>
      <c r="C98" s="132" t="s">
        <v>281</v>
      </c>
      <c r="D98" s="132" t="s">
        <v>282</v>
      </c>
      <c r="E98" s="132" t="s">
        <v>0</v>
      </c>
      <c r="F98" s="132" t="s">
        <v>180</v>
      </c>
      <c r="G98" s="132" t="s">
        <v>618</v>
      </c>
      <c r="H98" s="133">
        <v>3532</v>
      </c>
      <c r="I98" s="131">
        <v>3</v>
      </c>
      <c r="J98" s="134">
        <f>หนองบัวลำภู!F17</f>
        <v>561411.21</v>
      </c>
      <c r="K98" s="135">
        <f>หนองบัวลำภู!AF17</f>
        <v>557313.72</v>
      </c>
      <c r="L98" s="136">
        <f>หนองบัวลำภู!AG17</f>
        <v>1106311.46</v>
      </c>
      <c r="M98" s="136">
        <f>หนองบัวลำภู!AH17</f>
        <v>1254529.46</v>
      </c>
      <c r="N98" s="132"/>
      <c r="O98" s="132"/>
      <c r="P98" s="132"/>
      <c r="Q98" s="124">
        <f t="shared" si="2"/>
        <v>-148218</v>
      </c>
      <c r="R98" s="125">
        <f t="shared" si="3"/>
        <v>313.22521517553793</v>
      </c>
    </row>
    <row r="99" spans="1:18" x14ac:dyDescent="0.35">
      <c r="A99" s="131">
        <v>16</v>
      </c>
      <c r="B99" s="132" t="s">
        <v>63</v>
      </c>
      <c r="C99" s="132" t="s">
        <v>281</v>
      </c>
      <c r="D99" s="132" t="s">
        <v>282</v>
      </c>
      <c r="E99" s="132" t="s">
        <v>0</v>
      </c>
      <c r="F99" s="132" t="s">
        <v>180</v>
      </c>
      <c r="G99" s="132" t="s">
        <v>619</v>
      </c>
      <c r="H99" s="133">
        <v>5707</v>
      </c>
      <c r="I99" s="131">
        <v>4</v>
      </c>
      <c r="J99" s="134">
        <f>หนองบัวลำภู!F18</f>
        <v>414069.26</v>
      </c>
      <c r="K99" s="135">
        <f>หนองบัวลำภู!AF18</f>
        <v>502002.15</v>
      </c>
      <c r="L99" s="136">
        <f>หนองบัวลำภู!AG18</f>
        <v>1259257.3700000001</v>
      </c>
      <c r="M99" s="136">
        <f>หนองบัวลำภู!AH18</f>
        <v>1500152.5599999998</v>
      </c>
      <c r="N99" s="132"/>
      <c r="O99" s="132"/>
      <c r="P99" s="132"/>
      <c r="Q99" s="124">
        <f t="shared" si="2"/>
        <v>-240895.18999999971</v>
      </c>
      <c r="R99" s="125">
        <f t="shared" si="3"/>
        <v>220.65137024706502</v>
      </c>
    </row>
    <row r="100" spans="1:18" x14ac:dyDescent="0.35">
      <c r="A100" s="131">
        <v>17</v>
      </c>
      <c r="B100" s="132" t="s">
        <v>63</v>
      </c>
      <c r="C100" s="132" t="s">
        <v>281</v>
      </c>
      <c r="D100" s="132" t="s">
        <v>282</v>
      </c>
      <c r="E100" s="132" t="s">
        <v>0</v>
      </c>
      <c r="F100" s="132" t="s">
        <v>180</v>
      </c>
      <c r="G100" s="132" t="s">
        <v>620</v>
      </c>
      <c r="H100" s="133">
        <v>3845</v>
      </c>
      <c r="I100" s="131">
        <v>3</v>
      </c>
      <c r="J100" s="134">
        <f>หนองบัวลำภู!F19</f>
        <v>326155.12</v>
      </c>
      <c r="K100" s="279">
        <f>หนองบัวลำภู!AF19</f>
        <v>369491.93</v>
      </c>
      <c r="L100" s="136">
        <f>หนองบัวลำภู!AG19</f>
        <v>1274883.22</v>
      </c>
      <c r="M100" s="136">
        <f>หนองบัวลำภู!AH19</f>
        <v>1352830.3099999998</v>
      </c>
      <c r="N100" s="132"/>
      <c r="O100" s="132"/>
      <c r="P100" s="132"/>
      <c r="Q100" s="124">
        <f t="shared" si="2"/>
        <v>-77947.089999999851</v>
      </c>
      <c r="R100" s="125">
        <f t="shared" si="3"/>
        <v>331.56910793237972</v>
      </c>
    </row>
    <row r="101" spans="1:18" x14ac:dyDescent="0.35">
      <c r="A101" s="131">
        <v>18</v>
      </c>
      <c r="B101" s="132" t="s">
        <v>63</v>
      </c>
      <c r="C101" s="132" t="s">
        <v>281</v>
      </c>
      <c r="D101" s="132" t="s">
        <v>282</v>
      </c>
      <c r="E101" s="132" t="s">
        <v>0</v>
      </c>
      <c r="F101" s="132" t="s">
        <v>180</v>
      </c>
      <c r="G101" s="132" t="s">
        <v>621</v>
      </c>
      <c r="H101" s="133">
        <v>2875</v>
      </c>
      <c r="I101" s="131">
        <v>2</v>
      </c>
      <c r="J101" s="134">
        <f>หนองบัวลำภู!F20</f>
        <v>636669.27</v>
      </c>
      <c r="K101" s="279">
        <f>หนองบัวลำภู!AF20</f>
        <v>704097.55</v>
      </c>
      <c r="L101" s="136">
        <f>หนองบัวลำภู!AG20</f>
        <v>1079886.3999999999</v>
      </c>
      <c r="M101" s="136">
        <f>หนองบัวลำภู!AH20</f>
        <v>1030898.96</v>
      </c>
      <c r="N101" s="132"/>
      <c r="O101" s="132"/>
      <c r="P101" s="132"/>
      <c r="Q101" s="124">
        <f t="shared" si="2"/>
        <v>48987.439999999944</v>
      </c>
      <c r="R101" s="125">
        <f t="shared" si="3"/>
        <v>375.61266086956516</v>
      </c>
    </row>
    <row r="102" spans="1:18" x14ac:dyDescent="0.35">
      <c r="A102" s="131">
        <v>19</v>
      </c>
      <c r="B102" s="132" t="s">
        <v>63</v>
      </c>
      <c r="C102" s="132" t="s">
        <v>281</v>
      </c>
      <c r="D102" s="132" t="s">
        <v>282</v>
      </c>
      <c r="E102" s="132" t="s">
        <v>0</v>
      </c>
      <c r="F102" s="132" t="s">
        <v>180</v>
      </c>
      <c r="G102" s="132" t="s">
        <v>622</v>
      </c>
      <c r="H102" s="133">
        <v>3123</v>
      </c>
      <c r="I102" s="131">
        <v>3</v>
      </c>
      <c r="J102" s="134">
        <f>หนองบัวลำภู!F21</f>
        <v>253234.36</v>
      </c>
      <c r="K102" s="135">
        <f>หนองบัวลำภู!AF21</f>
        <v>335209.03999999998</v>
      </c>
      <c r="L102" s="136">
        <f>หนองบัวลำภู!AG21</f>
        <v>849762.5</v>
      </c>
      <c r="M102" s="136">
        <f>หนองบัวลำภู!AH21</f>
        <v>1047477.5299999999</v>
      </c>
      <c r="N102" s="132"/>
      <c r="O102" s="132"/>
      <c r="P102" s="132"/>
      <c r="Q102" s="124">
        <f t="shared" si="2"/>
        <v>-197715.02999999991</v>
      </c>
      <c r="R102" s="125">
        <f t="shared" si="3"/>
        <v>272.09814281139927</v>
      </c>
    </row>
    <row r="103" spans="1:18" x14ac:dyDescent="0.35">
      <c r="A103" s="131">
        <v>20</v>
      </c>
      <c r="B103" s="132" t="s">
        <v>63</v>
      </c>
      <c r="C103" s="132" t="s">
        <v>281</v>
      </c>
      <c r="D103" s="132" t="s">
        <v>282</v>
      </c>
      <c r="E103" s="132" t="s">
        <v>0</v>
      </c>
      <c r="F103" s="132" t="s">
        <v>180</v>
      </c>
      <c r="G103" s="132" t="s">
        <v>623</v>
      </c>
      <c r="H103" s="133">
        <v>3601</v>
      </c>
      <c r="I103" s="131">
        <v>3</v>
      </c>
      <c r="J103" s="134">
        <f>หนองบัวลำภู!F22</f>
        <v>339276.9</v>
      </c>
      <c r="K103" s="279">
        <f>หนองบัวลำภู!AF22</f>
        <v>366943.57</v>
      </c>
      <c r="L103" s="136">
        <f>หนองบัวลำภู!AG22</f>
        <v>926255.13</v>
      </c>
      <c r="M103" s="136">
        <f>หนองบัวลำภู!AH22</f>
        <v>967967.92</v>
      </c>
      <c r="N103" s="132"/>
      <c r="O103" s="132"/>
      <c r="P103" s="132"/>
      <c r="Q103" s="124">
        <f t="shared" si="2"/>
        <v>-41712.790000000037</v>
      </c>
      <c r="R103" s="125">
        <f t="shared" si="3"/>
        <v>257.22164121077481</v>
      </c>
    </row>
    <row r="104" spans="1:18" x14ac:dyDescent="0.35">
      <c r="A104" s="131">
        <v>21</v>
      </c>
      <c r="B104" s="132" t="s">
        <v>63</v>
      </c>
      <c r="C104" s="132" t="s">
        <v>281</v>
      </c>
      <c r="D104" s="132" t="s">
        <v>282</v>
      </c>
      <c r="E104" s="132" t="s">
        <v>0</v>
      </c>
      <c r="F104" s="132" t="s">
        <v>180</v>
      </c>
      <c r="G104" s="132" t="s">
        <v>624</v>
      </c>
      <c r="H104" s="133">
        <v>3870</v>
      </c>
      <c r="I104" s="131">
        <v>3</v>
      </c>
      <c r="J104" s="134">
        <f>หนองบัวลำภู!F23</f>
        <v>974792.23</v>
      </c>
      <c r="K104" s="135">
        <f>หนองบัวลำภู!AF23</f>
        <v>1000403.8099999999</v>
      </c>
      <c r="L104" s="136">
        <f>หนองบัวลำภู!AG23</f>
        <v>833364.78</v>
      </c>
      <c r="M104" s="136">
        <f>หนองบัวลำภู!AH23</f>
        <v>917610.35</v>
      </c>
      <c r="N104" s="132"/>
      <c r="O104" s="132"/>
      <c r="P104" s="132"/>
      <c r="Q104" s="124">
        <f t="shared" si="2"/>
        <v>-84245.569999999949</v>
      </c>
      <c r="R104" s="125">
        <f t="shared" si="3"/>
        <v>215.33973643410854</v>
      </c>
    </row>
    <row r="105" spans="1:18" s="143" customFormat="1" x14ac:dyDescent="0.35">
      <c r="A105" s="137">
        <v>1</v>
      </c>
      <c r="B105" s="138" t="s">
        <v>63</v>
      </c>
      <c r="C105" s="138"/>
      <c r="D105" s="138"/>
      <c r="E105" s="138" t="s">
        <v>77</v>
      </c>
      <c r="F105" s="138"/>
      <c r="G105" s="138" t="s">
        <v>284</v>
      </c>
      <c r="H105" s="144">
        <f>SUM(H84:H104)</f>
        <v>84948</v>
      </c>
      <c r="I105" s="137"/>
      <c r="J105" s="140">
        <f>SUM(J84:J104)</f>
        <v>8421184.3399999999</v>
      </c>
      <c r="K105" s="140">
        <f>SUM(K84:K104)</f>
        <v>9666820.1000000015</v>
      </c>
      <c r="L105" s="140">
        <f>SUM(L84:L104)</f>
        <v>22904584.939999998</v>
      </c>
      <c r="M105" s="140">
        <f>SUM(M84:M104)</f>
        <v>23652883.550000004</v>
      </c>
      <c r="N105" s="138">
        <v>20</v>
      </c>
      <c r="O105" s="138">
        <v>20</v>
      </c>
      <c r="P105" s="138">
        <f>N105-O105</f>
        <v>0</v>
      </c>
      <c r="Q105" s="141">
        <f t="shared" si="2"/>
        <v>-748298.61000000685</v>
      </c>
      <c r="R105" s="142">
        <f>L105/H105</f>
        <v>269.63065569524883</v>
      </c>
    </row>
    <row r="106" spans="1:18" x14ac:dyDescent="0.35">
      <c r="A106" s="131">
        <v>1</v>
      </c>
      <c r="B106" s="132" t="s">
        <v>63</v>
      </c>
      <c r="C106" s="132" t="s">
        <v>285</v>
      </c>
      <c r="D106" s="132" t="s">
        <v>84</v>
      </c>
      <c r="E106" s="132" t="s">
        <v>1</v>
      </c>
      <c r="F106" s="132" t="s">
        <v>210</v>
      </c>
      <c r="G106" s="132" t="s">
        <v>286</v>
      </c>
      <c r="H106" s="133"/>
      <c r="I106" s="131"/>
      <c r="J106" s="134"/>
      <c r="K106" s="135"/>
      <c r="L106" s="136"/>
      <c r="M106" s="136"/>
      <c r="N106" s="132"/>
      <c r="O106" s="132"/>
      <c r="P106" s="132"/>
    </row>
    <row r="107" spans="1:18" x14ac:dyDescent="0.35">
      <c r="A107" s="131">
        <v>2</v>
      </c>
      <c r="B107" s="132" t="s">
        <v>63</v>
      </c>
      <c r="C107" s="132" t="s">
        <v>285</v>
      </c>
      <c r="D107" s="132" t="s">
        <v>84</v>
      </c>
      <c r="E107" s="132" t="s">
        <v>1</v>
      </c>
      <c r="F107" s="132" t="s">
        <v>180</v>
      </c>
      <c r="G107" s="132" t="s">
        <v>625</v>
      </c>
      <c r="H107" s="133">
        <v>7346</v>
      </c>
      <c r="I107" s="131">
        <v>5</v>
      </c>
      <c r="J107" s="134">
        <f>หนองบัวลำภู!F24</f>
        <v>908118.53</v>
      </c>
      <c r="K107" s="135">
        <f>หนองบัวลำภู!AF24</f>
        <v>938964.2</v>
      </c>
      <c r="L107" s="136">
        <f>หนองบัวลำภู!AG24</f>
        <v>1859725.96</v>
      </c>
      <c r="M107" s="136">
        <f>หนองบัวลำภู!AH24</f>
        <v>1484378.46</v>
      </c>
      <c r="N107" s="132"/>
      <c r="O107" s="132"/>
      <c r="P107" s="132"/>
      <c r="Q107" s="124">
        <f t="shared" si="2"/>
        <v>375347.5</v>
      </c>
      <c r="R107" s="125">
        <f t="shared" si="3"/>
        <v>253.16171521916689</v>
      </c>
    </row>
    <row r="108" spans="1:18" x14ac:dyDescent="0.35">
      <c r="A108" s="131">
        <v>3</v>
      </c>
      <c r="B108" s="132" t="s">
        <v>63</v>
      </c>
      <c r="C108" s="132" t="s">
        <v>285</v>
      </c>
      <c r="D108" s="132" t="s">
        <v>84</v>
      </c>
      <c r="E108" s="132" t="s">
        <v>1</v>
      </c>
      <c r="F108" s="132" t="s">
        <v>180</v>
      </c>
      <c r="G108" s="132" t="s">
        <v>626</v>
      </c>
      <c r="H108" s="133">
        <v>4269</v>
      </c>
      <c r="I108" s="131">
        <v>3</v>
      </c>
      <c r="J108" s="134">
        <f>หนองบัวลำภู!F25</f>
        <v>64044.959999999999</v>
      </c>
      <c r="K108" s="134">
        <f>หนองบัวลำภู!AF25</f>
        <v>215529.28999999998</v>
      </c>
      <c r="L108" s="136">
        <f>หนองบัวลำภู!AG25</f>
        <v>1321018.8199999998</v>
      </c>
      <c r="M108" s="136">
        <f>หนองบัวลำภู!AH25</f>
        <v>1154942.04</v>
      </c>
      <c r="N108" s="132"/>
      <c r="O108" s="132"/>
      <c r="P108" s="132"/>
      <c r="Q108" s="124">
        <f t="shared" si="2"/>
        <v>166076.7799999998</v>
      </c>
      <c r="R108" s="125">
        <f t="shared" si="3"/>
        <v>309.44455844460055</v>
      </c>
    </row>
    <row r="109" spans="1:18" x14ac:dyDescent="0.35">
      <c r="A109" s="131">
        <v>4</v>
      </c>
      <c r="B109" s="132" t="s">
        <v>63</v>
      </c>
      <c r="C109" s="132" t="s">
        <v>285</v>
      </c>
      <c r="D109" s="132" t="s">
        <v>84</v>
      </c>
      <c r="E109" s="132" t="s">
        <v>1</v>
      </c>
      <c r="F109" s="132" t="s">
        <v>180</v>
      </c>
      <c r="G109" s="132" t="s">
        <v>627</v>
      </c>
      <c r="H109" s="133">
        <v>7452</v>
      </c>
      <c r="I109" s="131">
        <v>5</v>
      </c>
      <c r="J109" s="134">
        <f>หนองบัวลำภู!F26</f>
        <v>930066.49</v>
      </c>
      <c r="K109" s="135">
        <f>หนองบัวลำภู!AF26</f>
        <v>947619.71</v>
      </c>
      <c r="L109" s="136">
        <f>หนองบัวลำภู!AG26</f>
        <v>2503288.73</v>
      </c>
      <c r="M109" s="136">
        <f>หนองบัวลำภู!AH26</f>
        <v>1798212.62</v>
      </c>
      <c r="N109" s="132"/>
      <c r="O109" s="132"/>
      <c r="P109" s="132"/>
      <c r="Q109" s="124">
        <f t="shared" si="2"/>
        <v>705076.10999999987</v>
      </c>
      <c r="R109" s="125">
        <f t="shared" si="3"/>
        <v>335.92172973698337</v>
      </c>
    </row>
    <row r="110" spans="1:18" x14ac:dyDescent="0.35">
      <c r="A110" s="131">
        <v>5</v>
      </c>
      <c r="B110" s="132" t="s">
        <v>63</v>
      </c>
      <c r="C110" s="132" t="s">
        <v>285</v>
      </c>
      <c r="D110" s="132" t="s">
        <v>84</v>
      </c>
      <c r="E110" s="132" t="s">
        <v>1</v>
      </c>
      <c r="F110" s="132" t="s">
        <v>180</v>
      </c>
      <c r="G110" s="132" t="s">
        <v>628</v>
      </c>
      <c r="H110" s="133">
        <v>5116</v>
      </c>
      <c r="I110" s="131">
        <v>4</v>
      </c>
      <c r="J110" s="134">
        <f>หนองบัวลำภู!F27</f>
        <v>434828.85</v>
      </c>
      <c r="K110" s="135">
        <f>หนองบัวลำภู!AF27</f>
        <v>459554.70999999996</v>
      </c>
      <c r="L110" s="136">
        <f>หนองบัวลำภู!AG27</f>
        <v>1313950.9300000002</v>
      </c>
      <c r="M110" s="136">
        <f>หนองบัวลำภู!AH27</f>
        <v>1374115.17</v>
      </c>
      <c r="N110" s="132"/>
      <c r="O110" s="132"/>
      <c r="P110" s="132"/>
      <c r="Q110" s="124">
        <f t="shared" si="2"/>
        <v>-60164.239999999758</v>
      </c>
      <c r="R110" s="125">
        <f t="shared" si="3"/>
        <v>256.83169077404227</v>
      </c>
    </row>
    <row r="111" spans="1:18" x14ac:dyDescent="0.35">
      <c r="A111" s="131">
        <v>6</v>
      </c>
      <c r="B111" s="132" t="s">
        <v>63</v>
      </c>
      <c r="C111" s="132" t="s">
        <v>285</v>
      </c>
      <c r="D111" s="132" t="s">
        <v>84</v>
      </c>
      <c r="E111" s="132" t="s">
        <v>1</v>
      </c>
      <c r="F111" s="132" t="s">
        <v>180</v>
      </c>
      <c r="G111" s="132" t="s">
        <v>629</v>
      </c>
      <c r="H111" s="133">
        <v>3330</v>
      </c>
      <c r="I111" s="131">
        <v>3</v>
      </c>
      <c r="J111" s="134">
        <f>หนองบัวลำภู!F28</f>
        <v>283943.07</v>
      </c>
      <c r="K111" s="135">
        <f>หนองบัวลำภู!AF28</f>
        <v>278507.57</v>
      </c>
      <c r="L111" s="136">
        <f>หนองบัวลำภู!AG28</f>
        <v>1326807.81</v>
      </c>
      <c r="M111" s="136">
        <f>หนองบัวลำภู!AH28</f>
        <v>1291465.0499999998</v>
      </c>
      <c r="N111" s="132"/>
      <c r="O111" s="132"/>
      <c r="P111" s="132"/>
      <c r="Q111" s="124">
        <f t="shared" si="2"/>
        <v>35342.760000000242</v>
      </c>
      <c r="R111" s="125">
        <f t="shared" si="3"/>
        <v>398.44078378378379</v>
      </c>
    </row>
    <row r="112" spans="1:18" x14ac:dyDescent="0.35">
      <c r="A112" s="131">
        <v>7</v>
      </c>
      <c r="B112" s="132" t="s">
        <v>63</v>
      </c>
      <c r="C112" s="132" t="s">
        <v>285</v>
      </c>
      <c r="D112" s="132" t="s">
        <v>84</v>
      </c>
      <c r="E112" s="132" t="s">
        <v>1</v>
      </c>
      <c r="F112" s="132" t="s">
        <v>180</v>
      </c>
      <c r="G112" s="132" t="s">
        <v>630</v>
      </c>
      <c r="H112" s="133">
        <v>3774</v>
      </c>
      <c r="I112" s="131">
        <v>3</v>
      </c>
      <c r="J112" s="134">
        <f>หนองบัวลำภู!F29</f>
        <v>292712.88</v>
      </c>
      <c r="K112" s="135">
        <f>หนองบัวลำภู!AF29</f>
        <v>294420.04000000004</v>
      </c>
      <c r="L112" s="136">
        <f>หนองบัวลำภู!AG29</f>
        <v>1195695.79</v>
      </c>
      <c r="M112" s="136">
        <f>หนองบัวลำภู!AH29</f>
        <v>1197814.96</v>
      </c>
      <c r="N112" s="132"/>
      <c r="O112" s="132"/>
      <c r="P112" s="132"/>
      <c r="Q112" s="124">
        <f t="shared" si="2"/>
        <v>-2119.1699999999255</v>
      </c>
      <c r="R112" s="125">
        <f t="shared" si="3"/>
        <v>316.8245336512984</v>
      </c>
    </row>
    <row r="113" spans="1:18" x14ac:dyDescent="0.35">
      <c r="A113" s="131">
        <v>8</v>
      </c>
      <c r="B113" s="132" t="s">
        <v>63</v>
      </c>
      <c r="C113" s="132" t="s">
        <v>285</v>
      </c>
      <c r="D113" s="132" t="s">
        <v>84</v>
      </c>
      <c r="E113" s="132" t="s">
        <v>1</v>
      </c>
      <c r="F113" s="132" t="s">
        <v>180</v>
      </c>
      <c r="G113" s="132" t="s">
        <v>631</v>
      </c>
      <c r="H113" s="133">
        <v>2996</v>
      </c>
      <c r="I113" s="131">
        <v>2</v>
      </c>
      <c r="J113" s="134">
        <f>หนองบัวลำภู!F30</f>
        <v>223899.2</v>
      </c>
      <c r="K113" s="135">
        <f>หนองบัวลำภู!AF30</f>
        <v>304076.66000000003</v>
      </c>
      <c r="L113" s="136">
        <f>หนองบัวลำภู!AG30</f>
        <v>824282.40999999992</v>
      </c>
      <c r="M113" s="136">
        <f>หนองบัวลำภู!AH30</f>
        <v>940473.49999999988</v>
      </c>
      <c r="N113" s="132"/>
      <c r="O113" s="132"/>
      <c r="P113" s="132"/>
      <c r="Q113" s="124">
        <f t="shared" si="2"/>
        <v>-116191.08999999997</v>
      </c>
      <c r="R113" s="125">
        <f t="shared" si="3"/>
        <v>275.12764018691587</v>
      </c>
    </row>
    <row r="114" spans="1:18" x14ac:dyDescent="0.35">
      <c r="A114" s="131">
        <v>9</v>
      </c>
      <c r="B114" s="132" t="s">
        <v>63</v>
      </c>
      <c r="C114" s="132" t="s">
        <v>285</v>
      </c>
      <c r="D114" s="132" t="s">
        <v>84</v>
      </c>
      <c r="E114" s="132" t="s">
        <v>1</v>
      </c>
      <c r="F114" s="132" t="s">
        <v>180</v>
      </c>
      <c r="G114" s="132" t="s">
        <v>632</v>
      </c>
      <c r="H114" s="133">
        <v>6600</v>
      </c>
      <c r="I114" s="131">
        <v>5</v>
      </c>
      <c r="J114" s="134">
        <f>หนองบัวลำภู!F31</f>
        <v>438209.92</v>
      </c>
      <c r="K114" s="135">
        <f>หนองบัวลำภู!AF31</f>
        <v>470783.23</v>
      </c>
      <c r="L114" s="136">
        <f>หนองบัวลำภู!AG31</f>
        <v>1224022.03</v>
      </c>
      <c r="M114" s="136">
        <f>หนองบัวลำภู!AH31</f>
        <v>1399935.81</v>
      </c>
      <c r="N114" s="132"/>
      <c r="O114" s="132"/>
      <c r="P114" s="132"/>
      <c r="Q114" s="124">
        <f t="shared" si="2"/>
        <v>-175913.78000000003</v>
      </c>
      <c r="R114" s="125">
        <f t="shared" si="3"/>
        <v>185.45788333333334</v>
      </c>
    </row>
    <row r="115" spans="1:18" x14ac:dyDescent="0.35">
      <c r="A115" s="131">
        <v>10</v>
      </c>
      <c r="B115" s="132" t="s">
        <v>63</v>
      </c>
      <c r="C115" s="132" t="s">
        <v>285</v>
      </c>
      <c r="D115" s="132" t="s">
        <v>84</v>
      </c>
      <c r="E115" s="132" t="s">
        <v>1</v>
      </c>
      <c r="F115" s="132" t="s">
        <v>180</v>
      </c>
      <c r="G115" s="132" t="s">
        <v>633</v>
      </c>
      <c r="H115" s="133">
        <v>2814</v>
      </c>
      <c r="I115" s="131">
        <v>2</v>
      </c>
      <c r="J115" s="134">
        <f>หนองบัวลำภู!F32</f>
        <v>330734.75</v>
      </c>
      <c r="K115" s="135">
        <f>หนองบัวลำภู!AF32</f>
        <v>333382.75</v>
      </c>
      <c r="L115" s="136">
        <f>หนองบัวลำภู!AG32</f>
        <v>895418.37</v>
      </c>
      <c r="M115" s="136">
        <f>หนองบัวลำภู!AH32</f>
        <v>888309.64</v>
      </c>
      <c r="N115" s="132"/>
      <c r="O115" s="132"/>
      <c r="P115" s="132"/>
      <c r="Q115" s="124">
        <f t="shared" si="2"/>
        <v>7108.7299999999814</v>
      </c>
      <c r="R115" s="125">
        <f t="shared" si="3"/>
        <v>318.20126865671642</v>
      </c>
    </row>
    <row r="116" spans="1:18" x14ac:dyDescent="0.35">
      <c r="A116" s="131">
        <v>11</v>
      </c>
      <c r="B116" s="132" t="s">
        <v>63</v>
      </c>
      <c r="C116" s="132" t="s">
        <v>285</v>
      </c>
      <c r="D116" s="132" t="s">
        <v>84</v>
      </c>
      <c r="E116" s="132" t="s">
        <v>1</v>
      </c>
      <c r="F116" s="132" t="s">
        <v>180</v>
      </c>
      <c r="G116" s="132" t="s">
        <v>634</v>
      </c>
      <c r="H116" s="133">
        <v>5791</v>
      </c>
      <c r="I116" s="131">
        <v>4</v>
      </c>
      <c r="J116" s="134">
        <f>หนองบัวลำภู!F33</f>
        <v>212394.8</v>
      </c>
      <c r="K116" s="135">
        <f>หนองบัวลำภู!AF33</f>
        <v>204261.02</v>
      </c>
      <c r="L116" s="136">
        <f>หนองบัวลำภู!AG33</f>
        <v>1432648.3</v>
      </c>
      <c r="M116" s="136">
        <f>หนองบัวลำภู!AH33</f>
        <v>1449470</v>
      </c>
      <c r="N116" s="132"/>
      <c r="O116" s="132"/>
      <c r="P116" s="132"/>
      <c r="Q116" s="124">
        <f t="shared" si="2"/>
        <v>-16821.699999999953</v>
      </c>
      <c r="R116" s="125">
        <f t="shared" si="3"/>
        <v>247.392212053186</v>
      </c>
    </row>
    <row r="117" spans="1:18" x14ac:dyDescent="0.35">
      <c r="A117" s="131">
        <v>12</v>
      </c>
      <c r="B117" s="132" t="s">
        <v>63</v>
      </c>
      <c r="C117" s="132" t="s">
        <v>285</v>
      </c>
      <c r="D117" s="132" t="s">
        <v>84</v>
      </c>
      <c r="E117" s="132" t="s">
        <v>1</v>
      </c>
      <c r="F117" s="132" t="s">
        <v>180</v>
      </c>
      <c r="G117" s="132" t="s">
        <v>635</v>
      </c>
      <c r="H117" s="133">
        <v>5865</v>
      </c>
      <c r="I117" s="131">
        <v>4</v>
      </c>
      <c r="J117" s="134">
        <f>หนองบัวลำภู!F34</f>
        <v>778210.18</v>
      </c>
      <c r="K117" s="135">
        <f>หนองบัวลำภู!AF34</f>
        <v>800751.61</v>
      </c>
      <c r="L117" s="136">
        <f>หนองบัวลำภู!AG34</f>
        <v>1766556.1</v>
      </c>
      <c r="M117" s="136">
        <f>หนองบัวลำภู!AH34</f>
        <v>1511720.19</v>
      </c>
      <c r="N117" s="132"/>
      <c r="O117" s="132"/>
      <c r="P117" s="132"/>
      <c r="Q117" s="124">
        <f t="shared" si="2"/>
        <v>254835.91000000015</v>
      </c>
      <c r="R117" s="125">
        <f t="shared" si="3"/>
        <v>301.20308610400684</v>
      </c>
    </row>
    <row r="118" spans="1:18" x14ac:dyDescent="0.35">
      <c r="A118" s="131">
        <v>13</v>
      </c>
      <c r="B118" s="132" t="s">
        <v>63</v>
      </c>
      <c r="C118" s="132" t="s">
        <v>285</v>
      </c>
      <c r="D118" s="132" t="s">
        <v>84</v>
      </c>
      <c r="E118" s="132" t="s">
        <v>1</v>
      </c>
      <c r="F118" s="132" t="s">
        <v>180</v>
      </c>
      <c r="G118" s="132" t="s">
        <v>636</v>
      </c>
      <c r="H118" s="133">
        <v>4511</v>
      </c>
      <c r="I118" s="131">
        <v>4</v>
      </c>
      <c r="J118" s="134">
        <f>หนองบัวลำภู!F35</f>
        <v>310661.48</v>
      </c>
      <c r="K118" s="135">
        <f>หนองบัวลำภู!AF35</f>
        <v>363039.07999999996</v>
      </c>
      <c r="L118" s="136">
        <f>หนองบัวลำภู!AG35</f>
        <v>1059805.8999999999</v>
      </c>
      <c r="M118" s="136">
        <f>หนองบัวลำภู!AH35</f>
        <v>966607.81</v>
      </c>
      <c r="N118" s="132"/>
      <c r="O118" s="132"/>
      <c r="P118" s="132"/>
      <c r="Q118" s="124">
        <f t="shared" si="2"/>
        <v>93198.089999999851</v>
      </c>
      <c r="R118" s="125">
        <f t="shared" si="3"/>
        <v>234.9381290179561</v>
      </c>
    </row>
    <row r="119" spans="1:18" s="143" customFormat="1" x14ac:dyDescent="0.35">
      <c r="A119" s="137">
        <v>2</v>
      </c>
      <c r="B119" s="138" t="s">
        <v>63</v>
      </c>
      <c r="C119" s="138"/>
      <c r="D119" s="138"/>
      <c r="E119" s="138" t="s">
        <v>77</v>
      </c>
      <c r="F119" s="138"/>
      <c r="G119" s="138" t="s">
        <v>287</v>
      </c>
      <c r="H119" s="144">
        <f>SUM(H106:H118)</f>
        <v>59864</v>
      </c>
      <c r="I119" s="137"/>
      <c r="J119" s="140">
        <f>SUM(J106:J118)</f>
        <v>5207825.1099999994</v>
      </c>
      <c r="K119" s="140">
        <f>SUM(K106:K118)</f>
        <v>5610889.8700000001</v>
      </c>
      <c r="L119" s="140">
        <f>SUM(L106:L118)</f>
        <v>16723221.149999999</v>
      </c>
      <c r="M119" s="140">
        <f>SUM(M106:M118)</f>
        <v>15457445.25</v>
      </c>
      <c r="N119" s="138">
        <v>12</v>
      </c>
      <c r="O119" s="138">
        <v>12</v>
      </c>
      <c r="P119" s="138">
        <f>N119-O119</f>
        <v>0</v>
      </c>
      <c r="Q119" s="141">
        <f t="shared" si="2"/>
        <v>1265775.8999999985</v>
      </c>
      <c r="R119" s="142">
        <f>L119/H119</f>
        <v>279.35355388881464</v>
      </c>
    </row>
    <row r="120" spans="1:18" x14ac:dyDescent="0.35">
      <c r="A120" s="131">
        <v>1</v>
      </c>
      <c r="B120" s="132" t="s">
        <v>63</v>
      </c>
      <c r="C120" s="132" t="s">
        <v>288</v>
      </c>
      <c r="D120" s="132" t="s">
        <v>91</v>
      </c>
      <c r="E120" s="132" t="s">
        <v>2</v>
      </c>
      <c r="F120" s="132" t="s">
        <v>210</v>
      </c>
      <c r="G120" s="132" t="s">
        <v>289</v>
      </c>
      <c r="H120" s="133"/>
      <c r="I120" s="131"/>
      <c r="J120" s="134"/>
      <c r="K120" s="135"/>
      <c r="L120" s="136"/>
      <c r="M120" s="136"/>
      <c r="N120" s="132"/>
      <c r="O120" s="132"/>
      <c r="P120" s="132"/>
    </row>
    <row r="121" spans="1:18" x14ac:dyDescent="0.35">
      <c r="A121" s="131">
        <v>2</v>
      </c>
      <c r="B121" s="132" t="s">
        <v>63</v>
      </c>
      <c r="C121" s="132" t="s">
        <v>288</v>
      </c>
      <c r="D121" s="132" t="s">
        <v>91</v>
      </c>
      <c r="E121" s="132" t="s">
        <v>2</v>
      </c>
      <c r="F121" s="132" t="s">
        <v>180</v>
      </c>
      <c r="G121" s="132" t="s">
        <v>637</v>
      </c>
      <c r="H121" s="133">
        <v>1955</v>
      </c>
      <c r="I121" s="131">
        <v>2</v>
      </c>
      <c r="J121" s="134">
        <f>หนองบัวลำภู!F36</f>
        <v>225683.89</v>
      </c>
      <c r="K121" s="135">
        <f>หนองบัวลำภู!AF36</f>
        <v>236195.25000000003</v>
      </c>
      <c r="L121" s="136">
        <f>หนองบัวลำภู!AG36</f>
        <v>713251.03</v>
      </c>
      <c r="M121" s="136">
        <f>หนองบัวลำภู!AH36</f>
        <v>724391.42</v>
      </c>
      <c r="N121" s="132"/>
      <c r="O121" s="132"/>
      <c r="P121" s="132"/>
      <c r="Q121" s="124">
        <f t="shared" si="2"/>
        <v>-11140.390000000014</v>
      </c>
      <c r="R121" s="125">
        <f t="shared" si="3"/>
        <v>364.83428644501282</v>
      </c>
    </row>
    <row r="122" spans="1:18" x14ac:dyDescent="0.35">
      <c r="A122" s="131">
        <v>3</v>
      </c>
      <c r="B122" s="132" t="s">
        <v>63</v>
      </c>
      <c r="C122" s="132" t="s">
        <v>288</v>
      </c>
      <c r="D122" s="132" t="s">
        <v>91</v>
      </c>
      <c r="E122" s="132" t="s">
        <v>2</v>
      </c>
      <c r="F122" s="132" t="s">
        <v>180</v>
      </c>
      <c r="G122" s="132" t="s">
        <v>638</v>
      </c>
      <c r="H122" s="133">
        <v>4228</v>
      </c>
      <c r="I122" s="131">
        <v>3</v>
      </c>
      <c r="J122" s="134">
        <f>หนองบัวลำภู!F37</f>
        <v>450625.2</v>
      </c>
      <c r="K122" s="135">
        <f>หนองบัวลำภู!AF37</f>
        <v>481669.07</v>
      </c>
      <c r="L122" s="136">
        <f>หนองบัวลำภู!AG37</f>
        <v>1521537.42</v>
      </c>
      <c r="M122" s="136">
        <f>หนองบัวลำภู!AH37</f>
        <v>1381736.94</v>
      </c>
      <c r="N122" s="132"/>
      <c r="O122" s="132"/>
      <c r="P122" s="132"/>
      <c r="Q122" s="124">
        <f t="shared" si="2"/>
        <v>139800.47999999998</v>
      </c>
      <c r="R122" s="125">
        <f t="shared" si="3"/>
        <v>359.87166982024598</v>
      </c>
    </row>
    <row r="123" spans="1:18" x14ac:dyDescent="0.35">
      <c r="A123" s="131">
        <v>4</v>
      </c>
      <c r="B123" s="132" t="s">
        <v>63</v>
      </c>
      <c r="C123" s="132" t="s">
        <v>288</v>
      </c>
      <c r="D123" s="132" t="s">
        <v>91</v>
      </c>
      <c r="E123" s="132" t="s">
        <v>2</v>
      </c>
      <c r="F123" s="132" t="s">
        <v>180</v>
      </c>
      <c r="G123" s="132" t="s">
        <v>639</v>
      </c>
      <c r="H123" s="133">
        <v>1245</v>
      </c>
      <c r="I123" s="131">
        <v>1</v>
      </c>
      <c r="J123" s="134">
        <f>หนองบัวลำภู!F38</f>
        <v>204452.06</v>
      </c>
      <c r="K123" s="135">
        <f>หนองบัวลำภู!AF38</f>
        <v>212638.26</v>
      </c>
      <c r="L123" s="136">
        <f>หนองบัวลำภู!AG38</f>
        <v>714532.26</v>
      </c>
      <c r="M123" s="136">
        <f>หนองบัวลำภู!AH38</f>
        <v>808999.25</v>
      </c>
      <c r="N123" s="132"/>
      <c r="O123" s="132"/>
      <c r="P123" s="132"/>
      <c r="Q123" s="124">
        <f t="shared" si="2"/>
        <v>-94466.989999999991</v>
      </c>
      <c r="R123" s="125">
        <f t="shared" si="3"/>
        <v>573.92149397590367</v>
      </c>
    </row>
    <row r="124" spans="1:18" x14ac:dyDescent="0.35">
      <c r="A124" s="131">
        <v>5</v>
      </c>
      <c r="B124" s="132" t="s">
        <v>63</v>
      </c>
      <c r="C124" s="132" t="s">
        <v>288</v>
      </c>
      <c r="D124" s="132" t="s">
        <v>91</v>
      </c>
      <c r="E124" s="132" t="s">
        <v>2</v>
      </c>
      <c r="F124" s="132" t="s">
        <v>180</v>
      </c>
      <c r="G124" s="132" t="s">
        <v>640</v>
      </c>
      <c r="H124" s="133">
        <v>5421</v>
      </c>
      <c r="I124" s="131">
        <v>4</v>
      </c>
      <c r="J124" s="134">
        <f>หนองบัวลำภู!F39</f>
        <v>602548</v>
      </c>
      <c r="K124" s="135">
        <f>หนองบัวลำภู!AF39</f>
        <v>711404.69</v>
      </c>
      <c r="L124" s="136">
        <f>หนองบัวลำภู!AG39</f>
        <v>1440178.23</v>
      </c>
      <c r="M124" s="136">
        <f>หนองบัวลำภู!AH39</f>
        <v>1288331.5599999998</v>
      </c>
      <c r="N124" s="132"/>
      <c r="O124" s="132"/>
      <c r="P124" s="132"/>
      <c r="Q124" s="124">
        <f t="shared" si="2"/>
        <v>151846.67000000016</v>
      </c>
      <c r="R124" s="125">
        <f t="shared" si="3"/>
        <v>265.66652462645266</v>
      </c>
    </row>
    <row r="125" spans="1:18" x14ac:dyDescent="0.35">
      <c r="A125" s="131">
        <v>6</v>
      </c>
      <c r="B125" s="132" t="s">
        <v>63</v>
      </c>
      <c r="C125" s="132" t="s">
        <v>288</v>
      </c>
      <c r="D125" s="132" t="s">
        <v>91</v>
      </c>
      <c r="E125" s="132" t="s">
        <v>2</v>
      </c>
      <c r="F125" s="132" t="s">
        <v>180</v>
      </c>
      <c r="G125" s="132" t="s">
        <v>641</v>
      </c>
      <c r="H125" s="133">
        <v>3481</v>
      </c>
      <c r="I125" s="131">
        <v>3</v>
      </c>
      <c r="J125" s="134">
        <f>หนองบัวลำภู!F40</f>
        <v>359076.46</v>
      </c>
      <c r="K125" s="135">
        <f>หนองบัวลำภู!AF40</f>
        <v>390410.01</v>
      </c>
      <c r="L125" s="136">
        <f>หนองบัวลำภู!AG40</f>
        <v>1177086.45</v>
      </c>
      <c r="M125" s="136">
        <f>หนองบัวลำภู!AH40</f>
        <v>1248354.9900000002</v>
      </c>
      <c r="N125" s="132"/>
      <c r="O125" s="132"/>
      <c r="P125" s="132"/>
      <c r="Q125" s="124">
        <f t="shared" si="2"/>
        <v>-71268.54000000027</v>
      </c>
      <c r="R125" s="125">
        <f t="shared" si="3"/>
        <v>338.14606434932489</v>
      </c>
    </row>
    <row r="126" spans="1:18" x14ac:dyDescent="0.35">
      <c r="A126" s="131">
        <v>7</v>
      </c>
      <c r="B126" s="132" t="s">
        <v>63</v>
      </c>
      <c r="C126" s="132" t="s">
        <v>288</v>
      </c>
      <c r="D126" s="132" t="s">
        <v>91</v>
      </c>
      <c r="E126" s="132" t="s">
        <v>2</v>
      </c>
      <c r="F126" s="132" t="s">
        <v>180</v>
      </c>
      <c r="G126" s="132" t="s">
        <v>642</v>
      </c>
      <c r="H126" s="133">
        <v>3499</v>
      </c>
      <c r="I126" s="131">
        <v>3</v>
      </c>
      <c r="J126" s="134">
        <f>หนองบัวลำภู!F41</f>
        <v>755287.82</v>
      </c>
      <c r="K126" s="135">
        <f>หนองบัวลำภู!AF41</f>
        <v>811024.16999999993</v>
      </c>
      <c r="L126" s="136">
        <f>หนองบัวลำภู!AG41</f>
        <v>1643068.63</v>
      </c>
      <c r="M126" s="136">
        <f>หนองบัวลำภู!AH41</f>
        <v>1638828.4200000002</v>
      </c>
      <c r="N126" s="132"/>
      <c r="O126" s="132"/>
      <c r="P126" s="132"/>
      <c r="Q126" s="124">
        <f t="shared" si="2"/>
        <v>4240.2099999997299</v>
      </c>
      <c r="R126" s="125">
        <f t="shared" si="3"/>
        <v>469.58234638468133</v>
      </c>
    </row>
    <row r="127" spans="1:18" x14ac:dyDescent="0.35">
      <c r="A127" s="131">
        <v>8</v>
      </c>
      <c r="B127" s="132" t="s">
        <v>63</v>
      </c>
      <c r="C127" s="132" t="s">
        <v>288</v>
      </c>
      <c r="D127" s="132" t="s">
        <v>91</v>
      </c>
      <c r="E127" s="132" t="s">
        <v>2</v>
      </c>
      <c r="F127" s="132" t="s">
        <v>180</v>
      </c>
      <c r="G127" s="132" t="s">
        <v>643</v>
      </c>
      <c r="H127" s="133">
        <v>1888</v>
      </c>
      <c r="I127" s="131">
        <v>2</v>
      </c>
      <c r="J127" s="134">
        <f>หนองบัวลำภู!F42</f>
        <v>169342.99</v>
      </c>
      <c r="K127" s="135">
        <f>หนองบัวลำภู!AF42</f>
        <v>232576.68999999997</v>
      </c>
      <c r="L127" s="136">
        <f>หนองบัวลำภู!AG42</f>
        <v>1004842.69</v>
      </c>
      <c r="M127" s="136">
        <f>หนองบัวลำภู!AH42</f>
        <v>1100181.02</v>
      </c>
      <c r="N127" s="132"/>
      <c r="O127" s="132"/>
      <c r="P127" s="132"/>
      <c r="Q127" s="124">
        <f t="shared" si="2"/>
        <v>-95338.330000000075</v>
      </c>
      <c r="R127" s="125">
        <f t="shared" si="3"/>
        <v>532.22600105932202</v>
      </c>
    </row>
    <row r="128" spans="1:18" x14ac:dyDescent="0.35">
      <c r="A128" s="131">
        <v>9</v>
      </c>
      <c r="B128" s="132" t="s">
        <v>63</v>
      </c>
      <c r="C128" s="132" t="s">
        <v>288</v>
      </c>
      <c r="D128" s="132" t="s">
        <v>91</v>
      </c>
      <c r="E128" s="132" t="s">
        <v>2</v>
      </c>
      <c r="F128" s="132" t="s">
        <v>180</v>
      </c>
      <c r="G128" s="132" t="s">
        <v>644</v>
      </c>
      <c r="H128" s="133">
        <v>1651</v>
      </c>
      <c r="I128" s="131">
        <v>2</v>
      </c>
      <c r="J128" s="134">
        <f>หนองบัวลำภู!F43</f>
        <v>234465.3</v>
      </c>
      <c r="K128" s="135">
        <f>หนองบัวลำภู!AF43</f>
        <v>251899.38</v>
      </c>
      <c r="L128" s="136">
        <f>หนองบัวลำภู!AG43</f>
        <v>722907</v>
      </c>
      <c r="M128" s="136">
        <f>หนองบัวลำภู!AH43</f>
        <v>803927.51</v>
      </c>
      <c r="N128" s="132"/>
      <c r="O128" s="132"/>
      <c r="P128" s="132"/>
      <c r="Q128" s="124">
        <f t="shared" si="2"/>
        <v>-81020.510000000009</v>
      </c>
      <c r="R128" s="125">
        <f t="shared" si="3"/>
        <v>437.86008479709267</v>
      </c>
    </row>
    <row r="129" spans="1:18" x14ac:dyDescent="0.35">
      <c r="A129" s="131">
        <v>10</v>
      </c>
      <c r="B129" s="132" t="s">
        <v>63</v>
      </c>
      <c r="C129" s="132" t="s">
        <v>288</v>
      </c>
      <c r="D129" s="132" t="s">
        <v>91</v>
      </c>
      <c r="E129" s="132" t="s">
        <v>2</v>
      </c>
      <c r="F129" s="132" t="s">
        <v>180</v>
      </c>
      <c r="G129" s="132" t="s">
        <v>645</v>
      </c>
      <c r="H129" s="133">
        <v>3959</v>
      </c>
      <c r="I129" s="131">
        <v>3</v>
      </c>
      <c r="J129" s="134">
        <f>หนองบัวลำภู!F44</f>
        <v>387315.54</v>
      </c>
      <c r="K129" s="135">
        <f>หนองบัวลำภู!AF44</f>
        <v>446300.06999999995</v>
      </c>
      <c r="L129" s="136">
        <f>หนองบัวลำภู!AG44</f>
        <v>1126249.06</v>
      </c>
      <c r="M129" s="136">
        <f>หนองบัวลำภู!AH44</f>
        <v>1149575.73</v>
      </c>
      <c r="N129" s="132"/>
      <c r="O129" s="132"/>
      <c r="P129" s="132"/>
      <c r="Q129" s="124">
        <f t="shared" si="2"/>
        <v>-23326.669999999925</v>
      </c>
      <c r="R129" s="125">
        <f t="shared" si="3"/>
        <v>284.4781662035868</v>
      </c>
    </row>
    <row r="130" spans="1:18" x14ac:dyDescent="0.35">
      <c r="A130" s="131">
        <v>11</v>
      </c>
      <c r="B130" s="132" t="s">
        <v>63</v>
      </c>
      <c r="C130" s="132" t="s">
        <v>288</v>
      </c>
      <c r="D130" s="132" t="s">
        <v>91</v>
      </c>
      <c r="E130" s="132" t="s">
        <v>2</v>
      </c>
      <c r="F130" s="132" t="s">
        <v>180</v>
      </c>
      <c r="G130" s="132" t="s">
        <v>646</v>
      </c>
      <c r="H130" s="133">
        <v>2503</v>
      </c>
      <c r="I130" s="131">
        <v>2</v>
      </c>
      <c r="J130" s="134">
        <f>หนองบัวลำภู!F45</f>
        <v>344720.2</v>
      </c>
      <c r="K130" s="135">
        <f>หนองบัวลำภู!AF45</f>
        <v>400516.08</v>
      </c>
      <c r="L130" s="136">
        <f>หนองบัวลำภู!AG45</f>
        <v>660018.15</v>
      </c>
      <c r="M130" s="136">
        <f>หนองบัวลำภู!AH45</f>
        <v>666064.85</v>
      </c>
      <c r="N130" s="132"/>
      <c r="O130" s="132"/>
      <c r="P130" s="132"/>
      <c r="Q130" s="124">
        <f t="shared" si="2"/>
        <v>-6046.6999999999534</v>
      </c>
      <c r="R130" s="125">
        <f t="shared" si="3"/>
        <v>263.69083100279664</v>
      </c>
    </row>
    <row r="131" spans="1:18" x14ac:dyDescent="0.35">
      <c r="A131" s="131">
        <v>12</v>
      </c>
      <c r="B131" s="132" t="s">
        <v>63</v>
      </c>
      <c r="C131" s="132" t="s">
        <v>288</v>
      </c>
      <c r="D131" s="132" t="s">
        <v>91</v>
      </c>
      <c r="E131" s="132" t="s">
        <v>2</v>
      </c>
      <c r="F131" s="132" t="s">
        <v>180</v>
      </c>
      <c r="G131" s="132" t="s">
        <v>647</v>
      </c>
      <c r="H131" s="133">
        <v>3619</v>
      </c>
      <c r="I131" s="131">
        <v>3</v>
      </c>
      <c r="J131" s="134">
        <f>หนองบัวลำภู!F46</f>
        <v>112496.63</v>
      </c>
      <c r="K131" s="135">
        <f>หนองบัวลำภู!AF46</f>
        <v>190820.13</v>
      </c>
      <c r="L131" s="136">
        <f>หนองบัวลำภู!AG46</f>
        <v>1225094.33</v>
      </c>
      <c r="M131" s="136">
        <f>หนองบัวลำภู!AH46</f>
        <v>1298560.33</v>
      </c>
      <c r="N131" s="132"/>
      <c r="O131" s="132"/>
      <c r="P131" s="132"/>
      <c r="Q131" s="124">
        <f t="shared" si="2"/>
        <v>-73466</v>
      </c>
      <c r="R131" s="125">
        <f t="shared" si="3"/>
        <v>338.51736114948881</v>
      </c>
    </row>
    <row r="132" spans="1:18" x14ac:dyDescent="0.35">
      <c r="A132" s="131">
        <v>13</v>
      </c>
      <c r="B132" s="132" t="s">
        <v>63</v>
      </c>
      <c r="C132" s="132" t="s">
        <v>288</v>
      </c>
      <c r="D132" s="132" t="s">
        <v>91</v>
      </c>
      <c r="E132" s="132" t="s">
        <v>2</v>
      </c>
      <c r="F132" s="132" t="s">
        <v>180</v>
      </c>
      <c r="G132" s="132" t="s">
        <v>648</v>
      </c>
      <c r="H132" s="133">
        <v>2593</v>
      </c>
      <c r="I132" s="131">
        <v>2</v>
      </c>
      <c r="J132" s="134">
        <f>หนองบัวลำภู!F47</f>
        <v>184316.96</v>
      </c>
      <c r="K132" s="135">
        <f>หนองบัวลำภู!AF47</f>
        <v>240385.21</v>
      </c>
      <c r="L132" s="136">
        <f>หนองบัวลำภู!AG47</f>
        <v>976825.6</v>
      </c>
      <c r="M132" s="136">
        <f>หนองบัวลำภู!AH47</f>
        <v>981138.09</v>
      </c>
      <c r="N132" s="132"/>
      <c r="O132" s="132"/>
      <c r="P132" s="132"/>
      <c r="Q132" s="124">
        <f t="shared" si="2"/>
        <v>-4312.4899999999907</v>
      </c>
      <c r="R132" s="125">
        <f t="shared" si="3"/>
        <v>376.7163902815272</v>
      </c>
    </row>
    <row r="133" spans="1:18" x14ac:dyDescent="0.35">
      <c r="A133" s="131">
        <v>14</v>
      </c>
      <c r="B133" s="132" t="s">
        <v>63</v>
      </c>
      <c r="C133" s="132" t="s">
        <v>288</v>
      </c>
      <c r="D133" s="132" t="s">
        <v>91</v>
      </c>
      <c r="E133" s="132" t="s">
        <v>2</v>
      </c>
      <c r="F133" s="132" t="s">
        <v>180</v>
      </c>
      <c r="G133" s="132" t="s">
        <v>649</v>
      </c>
      <c r="H133" s="133">
        <v>1622</v>
      </c>
      <c r="I133" s="131">
        <v>2</v>
      </c>
      <c r="J133" s="134">
        <f>หนองบัวลำภู!F48</f>
        <v>389711.37</v>
      </c>
      <c r="K133" s="135">
        <f>หนองบัวลำภู!AF48</f>
        <v>431935.25</v>
      </c>
      <c r="L133" s="136">
        <f>หนองบัวลำภู!AG48</f>
        <v>760066.14</v>
      </c>
      <c r="M133" s="136">
        <f>หนองบัวลำภู!AH48</f>
        <v>799266.82</v>
      </c>
      <c r="N133" s="132"/>
      <c r="O133" s="132"/>
      <c r="P133" s="132"/>
      <c r="Q133" s="124">
        <f t="shared" si="2"/>
        <v>-39200.679999999935</v>
      </c>
      <c r="R133" s="125">
        <f t="shared" si="3"/>
        <v>468.59811344019732</v>
      </c>
    </row>
    <row r="134" spans="1:18" x14ac:dyDescent="0.35">
      <c r="A134" s="131">
        <v>15</v>
      </c>
      <c r="B134" s="132" t="s">
        <v>63</v>
      </c>
      <c r="C134" s="132" t="s">
        <v>288</v>
      </c>
      <c r="D134" s="132" t="s">
        <v>91</v>
      </c>
      <c r="E134" s="132" t="s">
        <v>2</v>
      </c>
      <c r="F134" s="132" t="s">
        <v>180</v>
      </c>
      <c r="G134" s="132" t="s">
        <v>650</v>
      </c>
      <c r="H134" s="133">
        <v>2164</v>
      </c>
      <c r="I134" s="131">
        <v>2</v>
      </c>
      <c r="J134" s="134">
        <f>หนองบัวลำภู!F49</f>
        <v>141017.65</v>
      </c>
      <c r="K134" s="135">
        <f>หนองบัวลำภู!AF49</f>
        <v>190191.82</v>
      </c>
      <c r="L134" s="136">
        <f>หนองบัวลำภู!AG49</f>
        <v>684355.97</v>
      </c>
      <c r="M134" s="136">
        <f>หนองบัวลำภู!AH49</f>
        <v>736016.37000000011</v>
      </c>
      <c r="N134" s="132"/>
      <c r="O134" s="132"/>
      <c r="P134" s="132"/>
      <c r="Q134" s="124">
        <f t="shared" si="2"/>
        <v>-51660.40000000014</v>
      </c>
      <c r="R134" s="125">
        <f t="shared" si="3"/>
        <v>316.24582717190384</v>
      </c>
    </row>
    <row r="135" spans="1:18" s="143" customFormat="1" x14ac:dyDescent="0.35">
      <c r="A135" s="137">
        <v>3</v>
      </c>
      <c r="B135" s="138" t="s">
        <v>63</v>
      </c>
      <c r="C135" s="138"/>
      <c r="D135" s="138"/>
      <c r="E135" s="138" t="s">
        <v>77</v>
      </c>
      <c r="F135" s="138"/>
      <c r="G135" s="138" t="s">
        <v>290</v>
      </c>
      <c r="H135" s="144">
        <f>SUM(H120:H134)</f>
        <v>39828</v>
      </c>
      <c r="I135" s="137"/>
      <c r="J135" s="140">
        <f>SUM(J120:J134)</f>
        <v>4561060.07</v>
      </c>
      <c r="K135" s="140">
        <f>SUM(K120:K134)</f>
        <v>5227966.08</v>
      </c>
      <c r="L135" s="140">
        <f>SUM(L120:L134)</f>
        <v>14370012.960000001</v>
      </c>
      <c r="M135" s="140">
        <f>SUM(M120:M134)</f>
        <v>14625373.300000001</v>
      </c>
      <c r="N135" s="138">
        <v>14</v>
      </c>
      <c r="O135" s="138">
        <v>14</v>
      </c>
      <c r="P135" s="138">
        <f>N135-O135</f>
        <v>0</v>
      </c>
      <c r="Q135" s="141">
        <f t="shared" ref="Q135:Q198" si="5">L135-M135</f>
        <v>-255360.33999999985</v>
      </c>
      <c r="R135" s="142">
        <f>L135/H135</f>
        <v>360.80177161795723</v>
      </c>
    </row>
    <row r="136" spans="1:18" x14ac:dyDescent="0.35">
      <c r="A136" s="131">
        <v>1</v>
      </c>
      <c r="B136" s="132" t="s">
        <v>63</v>
      </c>
      <c r="C136" s="132" t="s">
        <v>291</v>
      </c>
      <c r="D136" s="132" t="s">
        <v>98</v>
      </c>
      <c r="E136" s="132" t="s">
        <v>3</v>
      </c>
      <c r="F136" s="132" t="s">
        <v>210</v>
      </c>
      <c r="G136" s="132" t="s">
        <v>292</v>
      </c>
      <c r="H136" s="133"/>
      <c r="I136" s="131"/>
      <c r="J136" s="134"/>
      <c r="K136" s="135"/>
      <c r="L136" s="136"/>
      <c r="M136" s="136"/>
      <c r="N136" s="132"/>
      <c r="O136" s="132"/>
      <c r="P136" s="132"/>
    </row>
    <row r="137" spans="1:18" x14ac:dyDescent="0.35">
      <c r="A137" s="131">
        <v>2</v>
      </c>
      <c r="B137" s="132" t="s">
        <v>63</v>
      </c>
      <c r="C137" s="132" t="s">
        <v>291</v>
      </c>
      <c r="D137" s="132" t="s">
        <v>98</v>
      </c>
      <c r="E137" s="132" t="s">
        <v>3</v>
      </c>
      <c r="F137" s="132" t="s">
        <v>180</v>
      </c>
      <c r="G137" s="132" t="s">
        <v>651</v>
      </c>
      <c r="H137" s="133">
        <v>6007</v>
      </c>
      <c r="I137" s="131">
        <v>5</v>
      </c>
      <c r="J137" s="134">
        <f>หนองบัวลำภู!F50</f>
        <v>543652.34</v>
      </c>
      <c r="K137" s="135">
        <f>หนองบัวลำภู!AF50</f>
        <v>576171.64999999991</v>
      </c>
      <c r="L137" s="136">
        <f>หนองบัวลำภู!AG50</f>
        <v>1738401.2</v>
      </c>
      <c r="M137" s="136">
        <f>หนองบัวลำภู!AH50</f>
        <v>1594991.2000000002</v>
      </c>
      <c r="N137" s="132"/>
      <c r="O137" s="132"/>
      <c r="P137" s="132"/>
      <c r="Q137" s="124">
        <f t="shared" si="5"/>
        <v>143409.99999999977</v>
      </c>
      <c r="R137" s="125">
        <f t="shared" ref="R137:R198" si="6">L137/H137</f>
        <v>289.39590477775926</v>
      </c>
    </row>
    <row r="138" spans="1:18" x14ac:dyDescent="0.35">
      <c r="A138" s="131">
        <v>3</v>
      </c>
      <c r="B138" s="132" t="s">
        <v>63</v>
      </c>
      <c r="C138" s="132" t="s">
        <v>291</v>
      </c>
      <c r="D138" s="132" t="s">
        <v>98</v>
      </c>
      <c r="E138" s="132" t="s">
        <v>3</v>
      </c>
      <c r="F138" s="132" t="s">
        <v>180</v>
      </c>
      <c r="G138" s="132" t="s">
        <v>652</v>
      </c>
      <c r="H138" s="133">
        <v>5439</v>
      </c>
      <c r="I138" s="131">
        <v>4</v>
      </c>
      <c r="J138" s="134">
        <f>หนองบัวลำภู!F51</f>
        <v>412984.36</v>
      </c>
      <c r="K138" s="135">
        <f>หนองบัวลำภู!AF51</f>
        <v>517703.07999999996</v>
      </c>
      <c r="L138" s="136">
        <f>หนองบัวลำภู!AG51</f>
        <v>2024090.69</v>
      </c>
      <c r="M138" s="136">
        <f>หนองบัวลำภู!AH51</f>
        <v>1757234.52</v>
      </c>
      <c r="N138" s="132"/>
      <c r="O138" s="132"/>
      <c r="P138" s="132"/>
      <c r="Q138" s="124">
        <f t="shared" si="5"/>
        <v>266856.16999999993</v>
      </c>
      <c r="R138" s="125">
        <f t="shared" si="6"/>
        <v>372.14390329104612</v>
      </c>
    </row>
    <row r="139" spans="1:18" x14ac:dyDescent="0.35">
      <c r="A139" s="131">
        <v>4</v>
      </c>
      <c r="B139" s="132" t="s">
        <v>63</v>
      </c>
      <c r="C139" s="132" t="s">
        <v>291</v>
      </c>
      <c r="D139" s="132" t="s">
        <v>98</v>
      </c>
      <c r="E139" s="132" t="s">
        <v>3</v>
      </c>
      <c r="F139" s="132" t="s">
        <v>180</v>
      </c>
      <c r="G139" s="132" t="s">
        <v>653</v>
      </c>
      <c r="H139" s="133">
        <v>3683</v>
      </c>
      <c r="I139" s="131">
        <v>3</v>
      </c>
      <c r="J139" s="134">
        <f>หนองบัวลำภู!F52</f>
        <v>529075.16</v>
      </c>
      <c r="K139" s="135">
        <f>หนองบัวลำภู!AF52</f>
        <v>549075.5</v>
      </c>
      <c r="L139" s="136">
        <f>หนองบัวลำภู!AG52</f>
        <v>793349.39</v>
      </c>
      <c r="M139" s="136">
        <f>หนองบัวลำภู!AH52</f>
        <v>669192.93000000005</v>
      </c>
      <c r="N139" s="132"/>
      <c r="O139" s="132"/>
      <c r="P139" s="132"/>
      <c r="Q139" s="124">
        <f t="shared" si="5"/>
        <v>124156.45999999996</v>
      </c>
      <c r="R139" s="125">
        <f t="shared" si="6"/>
        <v>215.40846863969591</v>
      </c>
    </row>
    <row r="140" spans="1:18" x14ac:dyDescent="0.35">
      <c r="A140" s="131">
        <v>5</v>
      </c>
      <c r="B140" s="132" t="s">
        <v>63</v>
      </c>
      <c r="C140" s="132" t="s">
        <v>291</v>
      </c>
      <c r="D140" s="132" t="s">
        <v>98</v>
      </c>
      <c r="E140" s="132" t="s">
        <v>3</v>
      </c>
      <c r="F140" s="132" t="s">
        <v>180</v>
      </c>
      <c r="G140" s="132" t="s">
        <v>654</v>
      </c>
      <c r="H140" s="133">
        <v>10514</v>
      </c>
      <c r="I140" s="131">
        <v>5</v>
      </c>
      <c r="J140" s="134">
        <f>หนองบัวลำภู!F53</f>
        <v>752182.74</v>
      </c>
      <c r="K140" s="135">
        <f>หนองบัวลำภู!AF53</f>
        <v>795387.98</v>
      </c>
      <c r="L140" s="136">
        <f>หนองบัวลำภู!AG53</f>
        <v>7331575.21</v>
      </c>
      <c r="M140" s="136">
        <f>หนองบัวลำภู!AH53</f>
        <v>7127486.8899999997</v>
      </c>
      <c r="N140" s="132"/>
      <c r="O140" s="132"/>
      <c r="P140" s="132"/>
      <c r="Q140" s="124">
        <f t="shared" si="5"/>
        <v>204088.3200000003</v>
      </c>
      <c r="R140" s="125">
        <f t="shared" si="6"/>
        <v>697.31550408978501</v>
      </c>
    </row>
    <row r="141" spans="1:18" x14ac:dyDescent="0.35">
      <c r="A141" s="131">
        <v>6</v>
      </c>
      <c r="B141" s="132" t="s">
        <v>63</v>
      </c>
      <c r="C141" s="132" t="s">
        <v>291</v>
      </c>
      <c r="D141" s="132" t="s">
        <v>98</v>
      </c>
      <c r="E141" s="132" t="s">
        <v>3</v>
      </c>
      <c r="F141" s="132" t="s">
        <v>180</v>
      </c>
      <c r="G141" s="132" t="s">
        <v>655</v>
      </c>
      <c r="H141" s="133">
        <v>1578</v>
      </c>
      <c r="I141" s="131">
        <v>1</v>
      </c>
      <c r="J141" s="134">
        <f>หนองบัวลำภู!F54</f>
        <v>253601.86</v>
      </c>
      <c r="K141" s="135">
        <f>หนองบัวลำภู!AF54</f>
        <v>284567.20999999996</v>
      </c>
      <c r="L141" s="136">
        <f>หนองบัวลำภู!AG54</f>
        <v>1085405.44</v>
      </c>
      <c r="M141" s="136">
        <f>หนองบัวลำภู!AH54</f>
        <v>1008832.34</v>
      </c>
      <c r="N141" s="132"/>
      <c r="O141" s="132"/>
      <c r="P141" s="132"/>
      <c r="Q141" s="124">
        <f t="shared" si="5"/>
        <v>76573.099999999977</v>
      </c>
      <c r="R141" s="125">
        <f t="shared" si="6"/>
        <v>687.83614702154625</v>
      </c>
    </row>
    <row r="142" spans="1:18" x14ac:dyDescent="0.35">
      <c r="A142" s="131">
        <v>7</v>
      </c>
      <c r="B142" s="132" t="s">
        <v>63</v>
      </c>
      <c r="C142" s="132" t="s">
        <v>291</v>
      </c>
      <c r="D142" s="132" t="s">
        <v>98</v>
      </c>
      <c r="E142" s="132" t="s">
        <v>3</v>
      </c>
      <c r="F142" s="132" t="s">
        <v>180</v>
      </c>
      <c r="G142" s="132" t="s">
        <v>656</v>
      </c>
      <c r="H142" s="133">
        <v>3503</v>
      </c>
      <c r="I142" s="131">
        <v>3</v>
      </c>
      <c r="J142" s="134">
        <f>หนองบัวลำภู!F55</f>
        <v>211571.46</v>
      </c>
      <c r="K142" s="135">
        <f>หนองบัวลำภู!AF55</f>
        <v>219435.07</v>
      </c>
      <c r="L142" s="136">
        <f>หนองบัวลำภู!AG55</f>
        <v>1373974.15</v>
      </c>
      <c r="M142" s="136">
        <f>หนองบัวลำภู!AH55</f>
        <v>1352613.16</v>
      </c>
      <c r="N142" s="132"/>
      <c r="O142" s="132"/>
      <c r="P142" s="132"/>
      <c r="Q142" s="124">
        <f t="shared" si="5"/>
        <v>21360.989999999991</v>
      </c>
      <c r="R142" s="125">
        <f t="shared" si="6"/>
        <v>392.22784755923493</v>
      </c>
    </row>
    <row r="143" spans="1:18" x14ac:dyDescent="0.35">
      <c r="A143" s="131">
        <v>8</v>
      </c>
      <c r="B143" s="132" t="s">
        <v>63</v>
      </c>
      <c r="C143" s="132" t="s">
        <v>291</v>
      </c>
      <c r="D143" s="132" t="s">
        <v>98</v>
      </c>
      <c r="E143" s="132" t="s">
        <v>3</v>
      </c>
      <c r="F143" s="132" t="s">
        <v>180</v>
      </c>
      <c r="G143" s="132" t="s">
        <v>1422</v>
      </c>
      <c r="H143" s="133">
        <v>5709</v>
      </c>
      <c r="I143" s="131">
        <v>4</v>
      </c>
      <c r="J143" s="134">
        <f>หนองบัวลำภู!F56</f>
        <v>306865.15000000002</v>
      </c>
      <c r="K143" s="135">
        <f>หนองบัวลำภู!AF56</f>
        <v>328725.28000000003</v>
      </c>
      <c r="L143" s="136">
        <f>หนองบัวลำภู!AG56</f>
        <v>1485388.45</v>
      </c>
      <c r="M143" s="136">
        <f>หนองบัวลำภู!AH56</f>
        <v>1274893.58</v>
      </c>
      <c r="N143" s="132"/>
      <c r="O143" s="132"/>
      <c r="P143" s="132"/>
      <c r="Q143" s="124">
        <f t="shared" si="5"/>
        <v>210494.86999999988</v>
      </c>
      <c r="R143" s="125">
        <f t="shared" si="6"/>
        <v>260.1836486249781</v>
      </c>
    </row>
    <row r="144" spans="1:18" x14ac:dyDescent="0.35">
      <c r="A144" s="131">
        <v>9</v>
      </c>
      <c r="B144" s="132" t="s">
        <v>63</v>
      </c>
      <c r="C144" s="132" t="s">
        <v>291</v>
      </c>
      <c r="D144" s="132" t="s">
        <v>98</v>
      </c>
      <c r="E144" s="132" t="s">
        <v>3</v>
      </c>
      <c r="F144" s="132" t="s">
        <v>180</v>
      </c>
      <c r="G144" s="132" t="s">
        <v>658</v>
      </c>
      <c r="H144" s="133">
        <v>2754</v>
      </c>
      <c r="I144" s="131">
        <v>2</v>
      </c>
      <c r="J144" s="134">
        <f>หนองบัวลำภู!F57</f>
        <v>199059.48</v>
      </c>
      <c r="K144" s="135">
        <f>หนองบัวลำภู!AF57</f>
        <v>231034</v>
      </c>
      <c r="L144" s="136">
        <f>หนองบัวลำภู!AG57</f>
        <v>1083317.93</v>
      </c>
      <c r="M144" s="136">
        <f>หนองบัวลำภู!AH57</f>
        <v>973061.17</v>
      </c>
      <c r="N144" s="132"/>
      <c r="O144" s="132"/>
      <c r="P144" s="132"/>
      <c r="Q144" s="124">
        <f t="shared" si="5"/>
        <v>110256.75999999989</v>
      </c>
      <c r="R144" s="125">
        <f t="shared" si="6"/>
        <v>393.36163035584605</v>
      </c>
    </row>
    <row r="145" spans="1:18" x14ac:dyDescent="0.35">
      <c r="A145" s="131">
        <v>10</v>
      </c>
      <c r="B145" s="132" t="s">
        <v>63</v>
      </c>
      <c r="C145" s="132" t="s">
        <v>291</v>
      </c>
      <c r="D145" s="132" t="s">
        <v>98</v>
      </c>
      <c r="E145" s="132" t="s">
        <v>3</v>
      </c>
      <c r="F145" s="132" t="s">
        <v>180</v>
      </c>
      <c r="G145" s="132" t="s">
        <v>659</v>
      </c>
      <c r="H145" s="133">
        <v>5299</v>
      </c>
      <c r="I145" s="131">
        <v>4</v>
      </c>
      <c r="J145" s="134">
        <f>หนองบัวลำภู!F58</f>
        <v>88626.240000000005</v>
      </c>
      <c r="K145" s="135">
        <f>หนองบัวลำภู!AF58</f>
        <v>201504.38</v>
      </c>
      <c r="L145" s="136">
        <f>หนองบัวลำภู!AG58</f>
        <v>1703679.88</v>
      </c>
      <c r="M145" s="136">
        <f>หนองบัวลำภู!AH58</f>
        <v>1718099.55</v>
      </c>
      <c r="N145" s="132"/>
      <c r="O145" s="132"/>
      <c r="P145" s="132"/>
      <c r="Q145" s="124">
        <f t="shared" si="5"/>
        <v>-14419.670000000158</v>
      </c>
      <c r="R145" s="125">
        <f t="shared" si="6"/>
        <v>321.5096961690885</v>
      </c>
    </row>
    <row r="146" spans="1:18" x14ac:dyDescent="0.35">
      <c r="A146" s="131">
        <v>11</v>
      </c>
      <c r="B146" s="132" t="s">
        <v>63</v>
      </c>
      <c r="C146" s="132" t="s">
        <v>291</v>
      </c>
      <c r="D146" s="132" t="s">
        <v>98</v>
      </c>
      <c r="E146" s="132" t="s">
        <v>3</v>
      </c>
      <c r="F146" s="132" t="s">
        <v>180</v>
      </c>
      <c r="G146" s="132" t="s">
        <v>660</v>
      </c>
      <c r="H146" s="133">
        <v>3522</v>
      </c>
      <c r="I146" s="131">
        <v>3</v>
      </c>
      <c r="J146" s="134">
        <f>หนองบัวลำภู!F59</f>
        <v>200035.72</v>
      </c>
      <c r="K146" s="135">
        <f>หนองบัวลำภู!AF59</f>
        <v>154244.40499999997</v>
      </c>
      <c r="L146" s="136">
        <f>หนองบัวลำภู!AG59</f>
        <v>1030833.43</v>
      </c>
      <c r="M146" s="136">
        <f>หนองบัวลำภู!AH59</f>
        <v>916406.245</v>
      </c>
      <c r="N146" s="132"/>
      <c r="O146" s="132"/>
      <c r="P146" s="132"/>
      <c r="Q146" s="124">
        <f t="shared" si="5"/>
        <v>114427.18500000006</v>
      </c>
      <c r="R146" s="125">
        <f t="shared" si="6"/>
        <v>292.68410846110169</v>
      </c>
    </row>
    <row r="147" spans="1:18" x14ac:dyDescent="0.35">
      <c r="A147" s="131">
        <v>12</v>
      </c>
      <c r="B147" s="132" t="s">
        <v>63</v>
      </c>
      <c r="C147" s="132" t="s">
        <v>291</v>
      </c>
      <c r="D147" s="132" t="s">
        <v>98</v>
      </c>
      <c r="E147" s="132" t="s">
        <v>3</v>
      </c>
      <c r="F147" s="132" t="s">
        <v>180</v>
      </c>
      <c r="G147" s="132" t="s">
        <v>661</v>
      </c>
      <c r="H147" s="133">
        <v>3001</v>
      </c>
      <c r="I147" s="131">
        <v>3</v>
      </c>
      <c r="J147" s="134">
        <f>หนองบัวลำภู!F60</f>
        <v>119018.95</v>
      </c>
      <c r="K147" s="135">
        <f>หนองบัวลำภู!AF60</f>
        <v>112438.95</v>
      </c>
      <c r="L147" s="136">
        <f>หนองบัวลำภู!AG60</f>
        <v>850583.82000000007</v>
      </c>
      <c r="M147" s="136">
        <f>หนองบัวลำภู!AH60</f>
        <v>1060970.6499999999</v>
      </c>
      <c r="N147" s="132"/>
      <c r="O147" s="132"/>
      <c r="P147" s="132"/>
      <c r="Q147" s="124">
        <f t="shared" si="5"/>
        <v>-210386.82999999984</v>
      </c>
      <c r="R147" s="125">
        <f t="shared" si="6"/>
        <v>283.43346217927359</v>
      </c>
    </row>
    <row r="148" spans="1:18" x14ac:dyDescent="0.35">
      <c r="A148" s="131">
        <v>13</v>
      </c>
      <c r="B148" s="132" t="s">
        <v>63</v>
      </c>
      <c r="C148" s="132" t="s">
        <v>291</v>
      </c>
      <c r="D148" s="132" t="s">
        <v>98</v>
      </c>
      <c r="E148" s="132" t="s">
        <v>3</v>
      </c>
      <c r="F148" s="132" t="s">
        <v>180</v>
      </c>
      <c r="G148" s="132" t="s">
        <v>662</v>
      </c>
      <c r="H148" s="133">
        <v>1241</v>
      </c>
      <c r="I148" s="131">
        <v>1</v>
      </c>
      <c r="J148" s="134">
        <f>หนองบัวลำภู!F61</f>
        <v>108835.33</v>
      </c>
      <c r="K148" s="135">
        <f>หนองบัวลำภู!AF61</f>
        <v>160704.88</v>
      </c>
      <c r="L148" s="136">
        <f>หนองบัวลำภู!AG61</f>
        <v>918036.55</v>
      </c>
      <c r="M148" s="136">
        <f>หนองบัวลำภู!AH61</f>
        <v>858433.55</v>
      </c>
      <c r="N148" s="132"/>
      <c r="O148" s="132"/>
      <c r="P148" s="132"/>
      <c r="Q148" s="124">
        <f t="shared" si="5"/>
        <v>59603</v>
      </c>
      <c r="R148" s="125">
        <f t="shared" si="6"/>
        <v>739.75547945205483</v>
      </c>
    </row>
    <row r="149" spans="1:18" x14ac:dyDescent="0.35">
      <c r="A149" s="131">
        <v>14</v>
      </c>
      <c r="B149" s="132" t="s">
        <v>63</v>
      </c>
      <c r="C149" s="132" t="s">
        <v>291</v>
      </c>
      <c r="D149" s="132" t="s">
        <v>98</v>
      </c>
      <c r="E149" s="132" t="s">
        <v>3</v>
      </c>
      <c r="F149" s="132" t="s">
        <v>180</v>
      </c>
      <c r="G149" s="132" t="s">
        <v>663</v>
      </c>
      <c r="H149" s="133">
        <v>3625</v>
      </c>
      <c r="I149" s="131">
        <v>3</v>
      </c>
      <c r="J149" s="134">
        <f>หนองบัวลำภู!F62</f>
        <v>512805.32</v>
      </c>
      <c r="K149" s="135">
        <f>หนองบัวลำภู!AF62</f>
        <v>502548.89000000007</v>
      </c>
      <c r="L149" s="136">
        <f>หนองบัวลำภู!AG62</f>
        <v>1270023.67</v>
      </c>
      <c r="M149" s="136">
        <f>หนองบัวลำภู!AH62</f>
        <v>1255699.78</v>
      </c>
      <c r="N149" s="132"/>
      <c r="O149" s="132"/>
      <c r="P149" s="132"/>
      <c r="Q149" s="124">
        <f t="shared" si="5"/>
        <v>14323.889999999898</v>
      </c>
      <c r="R149" s="125">
        <f t="shared" si="6"/>
        <v>350.35135724137928</v>
      </c>
    </row>
    <row r="150" spans="1:18" x14ac:dyDescent="0.35">
      <c r="A150" s="131">
        <v>15</v>
      </c>
      <c r="B150" s="132" t="s">
        <v>63</v>
      </c>
      <c r="C150" s="132" t="s">
        <v>291</v>
      </c>
      <c r="D150" s="132" t="s">
        <v>98</v>
      </c>
      <c r="E150" s="132" t="s">
        <v>3</v>
      </c>
      <c r="F150" s="132" t="s">
        <v>180</v>
      </c>
      <c r="G150" s="132" t="s">
        <v>664</v>
      </c>
      <c r="H150" s="133">
        <v>6304</v>
      </c>
      <c r="I150" s="131">
        <v>5</v>
      </c>
      <c r="J150" s="134">
        <f>หนองบัวลำภู!F63</f>
        <v>489194.36</v>
      </c>
      <c r="K150" s="135">
        <f>หนองบัวลำภู!AF63</f>
        <v>489526.17</v>
      </c>
      <c r="L150" s="136">
        <f>หนองบัวลำภู!AG63</f>
        <v>1756439.85</v>
      </c>
      <c r="M150" s="136">
        <f>หนองบัวลำภู!AH63</f>
        <v>1611786.78</v>
      </c>
      <c r="N150" s="132"/>
      <c r="O150" s="132"/>
      <c r="P150" s="132"/>
      <c r="Q150" s="124">
        <f t="shared" si="5"/>
        <v>144653.07000000007</v>
      </c>
      <c r="R150" s="125">
        <f t="shared" si="6"/>
        <v>278.62307265228429</v>
      </c>
    </row>
    <row r="151" spans="1:18" x14ac:dyDescent="0.35">
      <c r="A151" s="131">
        <v>16</v>
      </c>
      <c r="B151" s="132" t="s">
        <v>63</v>
      </c>
      <c r="C151" s="132" t="s">
        <v>291</v>
      </c>
      <c r="D151" s="132" t="s">
        <v>98</v>
      </c>
      <c r="E151" s="132" t="s">
        <v>3</v>
      </c>
      <c r="F151" s="132" t="s">
        <v>180</v>
      </c>
      <c r="G151" s="132" t="s">
        <v>665</v>
      </c>
      <c r="H151" s="133">
        <v>4738</v>
      </c>
      <c r="I151" s="131">
        <v>4</v>
      </c>
      <c r="J151" s="134">
        <f>หนองบัวลำภู!F64</f>
        <v>417159.64</v>
      </c>
      <c r="K151" s="135">
        <f>หนองบัวลำภู!AF64</f>
        <v>365180.22000000003</v>
      </c>
      <c r="L151" s="136">
        <f>หนองบัวลำภู!AG64</f>
        <v>1245279.56</v>
      </c>
      <c r="M151" s="136">
        <f>หนองบัวลำภู!AH64</f>
        <v>1100307.68</v>
      </c>
      <c r="N151" s="132"/>
      <c r="O151" s="132"/>
      <c r="P151" s="132"/>
      <c r="Q151" s="124">
        <f t="shared" si="5"/>
        <v>144971.88000000012</v>
      </c>
      <c r="R151" s="125">
        <f t="shared" si="6"/>
        <v>262.82810468552134</v>
      </c>
    </row>
    <row r="152" spans="1:18" x14ac:dyDescent="0.35">
      <c r="A152" s="131">
        <v>17</v>
      </c>
      <c r="B152" s="132" t="s">
        <v>63</v>
      </c>
      <c r="C152" s="132" t="s">
        <v>291</v>
      </c>
      <c r="D152" s="132" t="s">
        <v>98</v>
      </c>
      <c r="E152" s="132" t="s">
        <v>3</v>
      </c>
      <c r="F152" s="132" t="s">
        <v>180</v>
      </c>
      <c r="G152" s="132" t="s">
        <v>666</v>
      </c>
      <c r="H152" s="133">
        <v>3535</v>
      </c>
      <c r="I152" s="131">
        <v>3</v>
      </c>
      <c r="J152" s="134">
        <f>หนองบัวลำภู!F65</f>
        <v>247225.88</v>
      </c>
      <c r="K152" s="135">
        <f>หนองบัวลำภู!AF65</f>
        <v>274532.61</v>
      </c>
      <c r="L152" s="136">
        <f>หนองบัวลำภู!AG65</f>
        <v>1461281.55</v>
      </c>
      <c r="M152" s="136">
        <f>หนองบัวลำภู!AH65</f>
        <v>1358778.0699999998</v>
      </c>
      <c r="N152" s="132"/>
      <c r="O152" s="132"/>
      <c r="P152" s="132"/>
      <c r="Q152" s="124">
        <f t="shared" si="5"/>
        <v>102503.48000000021</v>
      </c>
      <c r="R152" s="125">
        <f t="shared" si="6"/>
        <v>413.37526166902404</v>
      </c>
    </row>
    <row r="153" spans="1:18" x14ac:dyDescent="0.35">
      <c r="A153" s="131">
        <v>18</v>
      </c>
      <c r="B153" s="132" t="s">
        <v>63</v>
      </c>
      <c r="C153" s="132" t="s">
        <v>291</v>
      </c>
      <c r="D153" s="132" t="s">
        <v>98</v>
      </c>
      <c r="E153" s="132" t="s">
        <v>3</v>
      </c>
      <c r="F153" s="132" t="s">
        <v>180</v>
      </c>
      <c r="G153" s="132" t="s">
        <v>667</v>
      </c>
      <c r="H153" s="133">
        <v>3889</v>
      </c>
      <c r="I153" s="131">
        <v>3</v>
      </c>
      <c r="J153" s="134">
        <f>หนองบัวลำภู!F66</f>
        <v>321972.88</v>
      </c>
      <c r="K153" s="135">
        <f>หนองบัวลำภู!AF66</f>
        <v>329660.03999999998</v>
      </c>
      <c r="L153" s="136">
        <f>หนองบัวลำภู!AG66</f>
        <v>1020029.96</v>
      </c>
      <c r="M153" s="136">
        <f>หนองบัวลำภู!AH66</f>
        <v>874471.9</v>
      </c>
      <c r="N153" s="132"/>
      <c r="O153" s="132"/>
      <c r="P153" s="132"/>
      <c r="Q153" s="124">
        <f t="shared" si="5"/>
        <v>145558.05999999994</v>
      </c>
      <c r="R153" s="125">
        <f t="shared" si="6"/>
        <v>262.28592440215994</v>
      </c>
    </row>
    <row r="154" spans="1:18" s="143" customFormat="1" x14ac:dyDescent="0.35">
      <c r="A154" s="137">
        <v>4</v>
      </c>
      <c r="B154" s="138" t="s">
        <v>63</v>
      </c>
      <c r="C154" s="138"/>
      <c r="D154" s="138"/>
      <c r="E154" s="138" t="s">
        <v>77</v>
      </c>
      <c r="F154" s="138"/>
      <c r="G154" s="138" t="s">
        <v>293</v>
      </c>
      <c r="H154" s="144">
        <f>SUM(H136:H153)</f>
        <v>74341</v>
      </c>
      <c r="I154" s="137"/>
      <c r="J154" s="140">
        <f>SUM(J136:J153)</f>
        <v>5713866.8700000001</v>
      </c>
      <c r="K154" s="140">
        <f>SUM(K136:K153)</f>
        <v>6092440.3149999995</v>
      </c>
      <c r="L154" s="140">
        <f>SUM(L136:L153)</f>
        <v>28171690.729999997</v>
      </c>
      <c r="M154" s="140">
        <f>SUM(M136:M153)</f>
        <v>26513259.995000001</v>
      </c>
      <c r="N154" s="138">
        <v>17</v>
      </c>
      <c r="O154" s="138">
        <v>17</v>
      </c>
      <c r="P154" s="138">
        <f>N154-O154</f>
        <v>0</v>
      </c>
      <c r="Q154" s="141">
        <f t="shared" si="5"/>
        <v>1658430.7349999957</v>
      </c>
      <c r="R154" s="142">
        <f>L154/H154</f>
        <v>378.95227034879804</v>
      </c>
    </row>
    <row r="155" spans="1:18" x14ac:dyDescent="0.35">
      <c r="A155" s="131">
        <v>1</v>
      </c>
      <c r="B155" s="132" t="s">
        <v>63</v>
      </c>
      <c r="C155" s="132" t="s">
        <v>294</v>
      </c>
      <c r="D155" s="132" t="s">
        <v>105</v>
      </c>
      <c r="E155" s="132" t="s">
        <v>4</v>
      </c>
      <c r="F155" s="132" t="s">
        <v>210</v>
      </c>
      <c r="G155" s="132" t="s">
        <v>295</v>
      </c>
      <c r="H155" s="133"/>
      <c r="I155" s="131"/>
      <c r="J155" s="134"/>
      <c r="K155" s="135"/>
      <c r="L155" s="136"/>
      <c r="M155" s="136"/>
      <c r="N155" s="132"/>
      <c r="O155" s="132"/>
      <c r="P155" s="132"/>
    </row>
    <row r="156" spans="1:18" x14ac:dyDescent="0.35">
      <c r="A156" s="131">
        <v>2</v>
      </c>
      <c r="B156" s="132" t="s">
        <v>63</v>
      </c>
      <c r="C156" s="132" t="s">
        <v>294</v>
      </c>
      <c r="D156" s="132" t="s">
        <v>105</v>
      </c>
      <c r="E156" s="132" t="s">
        <v>4</v>
      </c>
      <c r="F156" s="132" t="s">
        <v>180</v>
      </c>
      <c r="G156" s="132" t="s">
        <v>668</v>
      </c>
      <c r="H156" s="133">
        <v>3322</v>
      </c>
      <c r="I156" s="131">
        <v>3</v>
      </c>
      <c r="J156" s="134">
        <f>หนองบัวลำภู!F67</f>
        <v>870746.3</v>
      </c>
      <c r="K156" s="135">
        <f>หนองบัวลำภู!AF67</f>
        <v>940159.98</v>
      </c>
      <c r="L156" s="136">
        <f>หนองบัวลำภู!AG67</f>
        <v>1094149.43</v>
      </c>
      <c r="M156" s="136">
        <f>หนองบัวลำภู!AH67</f>
        <v>933665.39999999991</v>
      </c>
      <c r="N156" s="132"/>
      <c r="O156" s="132"/>
      <c r="P156" s="132"/>
      <c r="Q156" s="124">
        <f t="shared" si="5"/>
        <v>160484.03000000003</v>
      </c>
      <c r="R156" s="125">
        <f t="shared" si="6"/>
        <v>329.36466887417214</v>
      </c>
    </row>
    <row r="157" spans="1:18" x14ac:dyDescent="0.35">
      <c r="A157" s="131">
        <v>3</v>
      </c>
      <c r="B157" s="132" t="s">
        <v>63</v>
      </c>
      <c r="C157" s="132" t="s">
        <v>294</v>
      </c>
      <c r="D157" s="132" t="s">
        <v>105</v>
      </c>
      <c r="E157" s="132" t="s">
        <v>4</v>
      </c>
      <c r="F157" s="132" t="s">
        <v>180</v>
      </c>
      <c r="G157" s="132" t="s">
        <v>669</v>
      </c>
      <c r="H157" s="133">
        <v>3383</v>
      </c>
      <c r="I157" s="131">
        <v>3</v>
      </c>
      <c r="J157" s="134">
        <f>หนองบัวลำภู!F68</f>
        <v>350904.48</v>
      </c>
      <c r="K157" s="134">
        <f>หนองบัวลำภู!AF68</f>
        <v>351237.47</v>
      </c>
      <c r="L157" s="136">
        <f>หนองบัวลำภู!AG68</f>
        <v>1241751.05</v>
      </c>
      <c r="M157" s="136">
        <f>หนองบัวลำภู!AH68</f>
        <v>1013950.12</v>
      </c>
      <c r="N157" s="132"/>
      <c r="O157" s="132"/>
      <c r="P157" s="132"/>
      <c r="Q157" s="124">
        <f t="shared" si="5"/>
        <v>227800.93000000005</v>
      </c>
      <c r="R157" s="125">
        <f t="shared" si="6"/>
        <v>367.05617794856636</v>
      </c>
    </row>
    <row r="158" spans="1:18" x14ac:dyDescent="0.35">
      <c r="A158" s="131">
        <v>4</v>
      </c>
      <c r="B158" s="132" t="s">
        <v>63</v>
      </c>
      <c r="C158" s="132" t="s">
        <v>294</v>
      </c>
      <c r="D158" s="132" t="s">
        <v>105</v>
      </c>
      <c r="E158" s="132" t="s">
        <v>4</v>
      </c>
      <c r="F158" s="132" t="s">
        <v>180</v>
      </c>
      <c r="G158" s="132" t="s">
        <v>670</v>
      </c>
      <c r="H158" s="133">
        <v>9605</v>
      </c>
      <c r="I158" s="131">
        <v>5</v>
      </c>
      <c r="J158" s="134">
        <f>หนองบัวลำภู!F69</f>
        <v>776835.99</v>
      </c>
      <c r="K158" s="135">
        <f>หนองบัวลำภู!AF69</f>
        <v>895083.59000000008</v>
      </c>
      <c r="L158" s="136">
        <f>หนองบัวลำภู!AG69</f>
        <v>1822607.49</v>
      </c>
      <c r="M158" s="136">
        <f>หนองบัวลำภู!AH69</f>
        <v>1887989.32</v>
      </c>
      <c r="N158" s="132"/>
      <c r="O158" s="132"/>
      <c r="P158" s="132"/>
      <c r="Q158" s="124">
        <f t="shared" si="5"/>
        <v>-65381.830000000075</v>
      </c>
      <c r="R158" s="125">
        <f t="shared" si="6"/>
        <v>189.75611556480999</v>
      </c>
    </row>
    <row r="159" spans="1:18" x14ac:dyDescent="0.35">
      <c r="A159" s="131">
        <v>5</v>
      </c>
      <c r="B159" s="132" t="s">
        <v>63</v>
      </c>
      <c r="C159" s="132" t="s">
        <v>294</v>
      </c>
      <c r="D159" s="132" t="s">
        <v>105</v>
      </c>
      <c r="E159" s="132" t="s">
        <v>4</v>
      </c>
      <c r="F159" s="132" t="s">
        <v>180</v>
      </c>
      <c r="G159" s="132" t="s">
        <v>671</v>
      </c>
      <c r="H159" s="133">
        <v>2921</v>
      </c>
      <c r="I159" s="131">
        <v>2</v>
      </c>
      <c r="J159" s="134">
        <f>หนองบัวลำภู!F70</f>
        <v>212312.51</v>
      </c>
      <c r="K159" s="134">
        <f>หนองบัวลำภู!AF70</f>
        <v>270112.34999999998</v>
      </c>
      <c r="L159" s="136">
        <f>หนองบัวลำภู!AG70</f>
        <v>990351.85</v>
      </c>
      <c r="M159" s="136">
        <f>หนองบัวลำภู!AH70</f>
        <v>976316.67</v>
      </c>
      <c r="N159" s="132"/>
      <c r="O159" s="132"/>
      <c r="P159" s="132"/>
      <c r="Q159" s="124">
        <f t="shared" si="5"/>
        <v>14035.179999999935</v>
      </c>
      <c r="R159" s="125">
        <f t="shared" si="6"/>
        <v>339.04548099965763</v>
      </c>
    </row>
    <row r="160" spans="1:18" x14ac:dyDescent="0.35">
      <c r="A160" s="131">
        <v>6</v>
      </c>
      <c r="B160" s="132" t="s">
        <v>63</v>
      </c>
      <c r="C160" s="132" t="s">
        <v>294</v>
      </c>
      <c r="D160" s="132" t="s">
        <v>105</v>
      </c>
      <c r="E160" s="132" t="s">
        <v>4</v>
      </c>
      <c r="F160" s="132" t="s">
        <v>180</v>
      </c>
      <c r="G160" s="132" t="s">
        <v>672</v>
      </c>
      <c r="H160" s="133">
        <v>3783</v>
      </c>
      <c r="I160" s="131">
        <v>3</v>
      </c>
      <c r="J160" s="134">
        <f>หนองบัวลำภู!F71</f>
        <v>628600.37</v>
      </c>
      <c r="K160" s="135">
        <f>หนองบัวลำภู!AF71</f>
        <v>651285.5</v>
      </c>
      <c r="L160" s="136">
        <f>หนองบัวลำภู!AG71</f>
        <v>1033374.28</v>
      </c>
      <c r="M160" s="136">
        <f>หนองบัวลำภู!AH71</f>
        <v>1057369.3800000001</v>
      </c>
      <c r="N160" s="132"/>
      <c r="O160" s="132"/>
      <c r="P160" s="132"/>
      <c r="Q160" s="124">
        <f t="shared" si="5"/>
        <v>-23995.100000000093</v>
      </c>
      <c r="R160" s="125">
        <f t="shared" si="6"/>
        <v>273.16264340470525</v>
      </c>
    </row>
    <row r="161" spans="1:18" x14ac:dyDescent="0.35">
      <c r="A161" s="131">
        <v>7</v>
      </c>
      <c r="B161" s="132" t="s">
        <v>63</v>
      </c>
      <c r="C161" s="132" t="s">
        <v>294</v>
      </c>
      <c r="D161" s="132" t="s">
        <v>105</v>
      </c>
      <c r="E161" s="132" t="s">
        <v>4</v>
      </c>
      <c r="F161" s="132" t="s">
        <v>180</v>
      </c>
      <c r="G161" s="132" t="s">
        <v>673</v>
      </c>
      <c r="H161" s="133">
        <v>3268</v>
      </c>
      <c r="I161" s="131">
        <v>3</v>
      </c>
      <c r="J161" s="134">
        <f>หนองบัวลำภู!F72</f>
        <v>293859.52</v>
      </c>
      <c r="K161" s="135">
        <f>หนองบัวลำภู!AF72</f>
        <v>348538.15</v>
      </c>
      <c r="L161" s="136">
        <f>หนองบัวลำภู!AG72</f>
        <v>1244456.3500000001</v>
      </c>
      <c r="M161" s="136">
        <f>หนองบัวลำภู!AH72</f>
        <v>1067680.8599999999</v>
      </c>
      <c r="N161" s="132"/>
      <c r="O161" s="132"/>
      <c r="P161" s="132"/>
      <c r="Q161" s="124">
        <f t="shared" si="5"/>
        <v>176775.49000000022</v>
      </c>
      <c r="R161" s="125">
        <f t="shared" si="6"/>
        <v>380.80059669522649</v>
      </c>
    </row>
    <row r="162" spans="1:18" x14ac:dyDescent="0.35">
      <c r="A162" s="131">
        <v>8</v>
      </c>
      <c r="B162" s="132" t="s">
        <v>63</v>
      </c>
      <c r="C162" s="132" t="s">
        <v>294</v>
      </c>
      <c r="D162" s="132" t="s">
        <v>105</v>
      </c>
      <c r="E162" s="132" t="s">
        <v>4</v>
      </c>
      <c r="F162" s="132" t="s">
        <v>180</v>
      </c>
      <c r="G162" s="132" t="s">
        <v>674</v>
      </c>
      <c r="H162" s="133">
        <v>3398</v>
      </c>
      <c r="I162" s="131">
        <v>3</v>
      </c>
      <c r="J162" s="134">
        <f>หนองบัวลำภู!F73</f>
        <v>167389.75</v>
      </c>
      <c r="K162" s="134">
        <f>หนองบัวลำภู!AF73</f>
        <v>234246.49</v>
      </c>
      <c r="L162" s="136">
        <f>หนองบัวลำภู!AG73</f>
        <v>1204855.02</v>
      </c>
      <c r="M162" s="136">
        <f>หนองบัวลำภู!AH73</f>
        <v>1130610.8799999999</v>
      </c>
      <c r="N162" s="132"/>
      <c r="O162" s="132"/>
      <c r="P162" s="132"/>
      <c r="Q162" s="124">
        <f t="shared" si="5"/>
        <v>74244.14000000013</v>
      </c>
      <c r="R162" s="125">
        <f t="shared" si="6"/>
        <v>354.57769864626249</v>
      </c>
    </row>
    <row r="163" spans="1:18" x14ac:dyDescent="0.35">
      <c r="A163" s="131">
        <v>9</v>
      </c>
      <c r="B163" s="132" t="s">
        <v>63</v>
      </c>
      <c r="C163" s="132" t="s">
        <v>294</v>
      </c>
      <c r="D163" s="132" t="s">
        <v>105</v>
      </c>
      <c r="E163" s="132" t="s">
        <v>4</v>
      </c>
      <c r="F163" s="132" t="s">
        <v>180</v>
      </c>
      <c r="G163" s="132" t="s">
        <v>675</v>
      </c>
      <c r="H163" s="133">
        <v>4777</v>
      </c>
      <c r="I163" s="131">
        <v>4</v>
      </c>
      <c r="J163" s="134">
        <f>หนองบัวลำภู!F74</f>
        <v>467756.61</v>
      </c>
      <c r="K163" s="134">
        <f>หนองบัวลำภู!AF74</f>
        <v>539551.52</v>
      </c>
      <c r="L163" s="136">
        <f>หนองบัวลำภู!AG74</f>
        <v>1073854.77</v>
      </c>
      <c r="M163" s="136">
        <f>หนองบัวลำภู!AH74</f>
        <v>848553.09000000008</v>
      </c>
      <c r="N163" s="132"/>
      <c r="O163" s="132"/>
      <c r="P163" s="132"/>
      <c r="Q163" s="124">
        <f t="shared" si="5"/>
        <v>225301.67999999993</v>
      </c>
      <c r="R163" s="125">
        <f t="shared" si="6"/>
        <v>224.7968955411346</v>
      </c>
    </row>
    <row r="164" spans="1:18" x14ac:dyDescent="0.35">
      <c r="A164" s="131">
        <v>10</v>
      </c>
      <c r="B164" s="132" t="s">
        <v>63</v>
      </c>
      <c r="C164" s="132" t="s">
        <v>294</v>
      </c>
      <c r="D164" s="132" t="s">
        <v>105</v>
      </c>
      <c r="E164" s="132" t="s">
        <v>4</v>
      </c>
      <c r="F164" s="132" t="s">
        <v>180</v>
      </c>
      <c r="G164" s="132" t="s">
        <v>676</v>
      </c>
      <c r="H164" s="133">
        <v>2834</v>
      </c>
      <c r="I164" s="131">
        <v>2</v>
      </c>
      <c r="J164" s="134">
        <f>หนองบัวลำภู!F75</f>
        <v>164705.45000000001</v>
      </c>
      <c r="K164" s="134">
        <f>หนองบัวลำภู!AF75</f>
        <v>127738.67000000001</v>
      </c>
      <c r="L164" s="136">
        <f>หนองบัวลำภู!AG75</f>
        <v>1008055.96</v>
      </c>
      <c r="M164" s="136">
        <f>หนองบัวลำภู!AH75</f>
        <v>858808.65</v>
      </c>
      <c r="N164" s="132"/>
      <c r="O164" s="132"/>
      <c r="P164" s="132"/>
      <c r="Q164" s="124">
        <f t="shared" si="5"/>
        <v>149247.30999999994</v>
      </c>
      <c r="R164" s="125">
        <f t="shared" si="6"/>
        <v>355.70076217360622</v>
      </c>
    </row>
    <row r="165" spans="1:18" x14ac:dyDescent="0.35">
      <c r="A165" s="131">
        <v>11</v>
      </c>
      <c r="B165" s="132" t="s">
        <v>63</v>
      </c>
      <c r="C165" s="132" t="s">
        <v>294</v>
      </c>
      <c r="D165" s="132" t="s">
        <v>105</v>
      </c>
      <c r="E165" s="132" t="s">
        <v>4</v>
      </c>
      <c r="F165" s="132" t="s">
        <v>180</v>
      </c>
      <c r="G165" s="132" t="s">
        <v>677</v>
      </c>
      <c r="H165" s="133">
        <v>2338</v>
      </c>
      <c r="I165" s="131">
        <v>2</v>
      </c>
      <c r="J165" s="134">
        <f>หนองบัวลำภู!F76</f>
        <v>110139.89</v>
      </c>
      <c r="K165" s="135">
        <f>หนองบัวลำภู!AF76</f>
        <v>181601.45</v>
      </c>
      <c r="L165" s="136">
        <f>หนองบัวลำภู!AG76</f>
        <v>694238.97</v>
      </c>
      <c r="M165" s="136">
        <f>หนองบัวลำภู!AH76</f>
        <v>600510.02</v>
      </c>
      <c r="N165" s="132"/>
      <c r="O165" s="132"/>
      <c r="P165" s="132"/>
      <c r="Q165" s="124">
        <f t="shared" si="5"/>
        <v>93728.949999999953</v>
      </c>
      <c r="R165" s="125">
        <f t="shared" si="6"/>
        <v>296.93711291702306</v>
      </c>
    </row>
    <row r="166" spans="1:18" x14ac:dyDescent="0.35">
      <c r="A166" s="131">
        <v>12</v>
      </c>
      <c r="B166" s="132" t="s">
        <v>63</v>
      </c>
      <c r="C166" s="132" t="s">
        <v>294</v>
      </c>
      <c r="D166" s="132" t="s">
        <v>105</v>
      </c>
      <c r="E166" s="132" t="s">
        <v>4</v>
      </c>
      <c r="F166" s="132" t="s">
        <v>180</v>
      </c>
      <c r="G166" s="132" t="s">
        <v>678</v>
      </c>
      <c r="H166" s="133">
        <v>4599</v>
      </c>
      <c r="I166" s="131">
        <v>4</v>
      </c>
      <c r="J166" s="134">
        <f>หนองบัวลำภู!F77</f>
        <v>604662.34</v>
      </c>
      <c r="K166" s="135">
        <f>หนองบัวลำภู!AF77</f>
        <v>654240.35999999987</v>
      </c>
      <c r="L166" s="136">
        <f>หนองบัวลำภู!AG77</f>
        <v>1397513.29</v>
      </c>
      <c r="M166" s="136">
        <f>หนองบัวลำภู!AH77</f>
        <v>1110877.6200000001</v>
      </c>
      <c r="N166" s="132"/>
      <c r="O166" s="132"/>
      <c r="P166" s="132"/>
      <c r="Q166" s="124">
        <f t="shared" si="5"/>
        <v>286635.66999999993</v>
      </c>
      <c r="R166" s="125">
        <f t="shared" si="6"/>
        <v>303.87329636877581</v>
      </c>
    </row>
    <row r="167" spans="1:18" x14ac:dyDescent="0.35">
      <c r="A167" s="131">
        <v>13</v>
      </c>
      <c r="B167" s="132" t="s">
        <v>63</v>
      </c>
      <c r="C167" s="132" t="s">
        <v>294</v>
      </c>
      <c r="D167" s="132" t="s">
        <v>105</v>
      </c>
      <c r="E167" s="132" t="s">
        <v>4</v>
      </c>
      <c r="F167" s="132" t="s">
        <v>180</v>
      </c>
      <c r="G167" s="132" t="s">
        <v>679</v>
      </c>
      <c r="H167" s="133">
        <v>1481</v>
      </c>
      <c r="I167" s="131">
        <v>1</v>
      </c>
      <c r="J167" s="134">
        <f>หนองบัวลำภู!F78</f>
        <v>168390.71</v>
      </c>
      <c r="K167" s="134">
        <f>หนองบัวลำภู!AF78</f>
        <v>198953.8</v>
      </c>
      <c r="L167" s="136">
        <f>หนองบัวลำภู!AG78</f>
        <v>771375.65999999992</v>
      </c>
      <c r="M167" s="136">
        <f>หนองบัวลำภู!AH78</f>
        <v>718807.10000000009</v>
      </c>
      <c r="N167" s="132"/>
      <c r="O167" s="132"/>
      <c r="P167" s="132"/>
      <c r="Q167" s="124">
        <f t="shared" si="5"/>
        <v>52568.559999999823</v>
      </c>
      <c r="R167" s="125">
        <f t="shared" si="6"/>
        <v>520.84784604996617</v>
      </c>
    </row>
    <row r="168" spans="1:18" x14ac:dyDescent="0.35">
      <c r="A168" s="131">
        <v>14</v>
      </c>
      <c r="B168" s="132" t="s">
        <v>63</v>
      </c>
      <c r="C168" s="132" t="s">
        <v>294</v>
      </c>
      <c r="D168" s="132" t="s">
        <v>105</v>
      </c>
      <c r="E168" s="132" t="s">
        <v>4</v>
      </c>
      <c r="F168" s="132" t="s">
        <v>180</v>
      </c>
      <c r="G168" s="132" t="s">
        <v>680</v>
      </c>
      <c r="H168" s="133">
        <v>2622</v>
      </c>
      <c r="I168" s="131">
        <v>2</v>
      </c>
      <c r="J168" s="134">
        <f>หนองบัวลำภู!F79</f>
        <v>373050.63</v>
      </c>
      <c r="K168" s="135">
        <f>หนองบัวลำภู!AF79</f>
        <v>428209.42</v>
      </c>
      <c r="L168" s="136">
        <f>หนองบัวลำภู!AG79</f>
        <v>1132327.77</v>
      </c>
      <c r="M168" s="136">
        <f>หนองบัวลำภู!AH79</f>
        <v>1052351.6400000001</v>
      </c>
      <c r="N168" s="132"/>
      <c r="O168" s="132"/>
      <c r="P168" s="132"/>
      <c r="Q168" s="124">
        <f t="shared" si="5"/>
        <v>79976.129999999888</v>
      </c>
      <c r="R168" s="125">
        <f t="shared" si="6"/>
        <v>431.85651029748283</v>
      </c>
    </row>
    <row r="169" spans="1:18" s="143" customFormat="1" x14ac:dyDescent="0.35">
      <c r="A169" s="137">
        <v>5</v>
      </c>
      <c r="B169" s="138" t="s">
        <v>63</v>
      </c>
      <c r="C169" s="138"/>
      <c r="D169" s="138"/>
      <c r="E169" s="138" t="s">
        <v>77</v>
      </c>
      <c r="F169" s="138"/>
      <c r="G169" s="138" t="s">
        <v>296</v>
      </c>
      <c r="H169" s="144">
        <f>SUM(H155:H168)</f>
        <v>48331</v>
      </c>
      <c r="I169" s="137"/>
      <c r="J169" s="140">
        <f>SUM(J155:J168)</f>
        <v>5189354.5500000007</v>
      </c>
      <c r="K169" s="140">
        <f>SUM(K155:K168)</f>
        <v>5820958.7500000009</v>
      </c>
      <c r="L169" s="140">
        <f>SUM(L155:L168)</f>
        <v>14708911.890000001</v>
      </c>
      <c r="M169" s="140">
        <f>SUM(M155:M168)</f>
        <v>13257490.750000002</v>
      </c>
      <c r="N169" s="138">
        <v>13</v>
      </c>
      <c r="O169" s="138">
        <v>13</v>
      </c>
      <c r="P169" s="138">
        <f>N169-O169</f>
        <v>0</v>
      </c>
      <c r="Q169" s="141">
        <f t="shared" si="5"/>
        <v>1451421.1399999987</v>
      </c>
      <c r="R169" s="142">
        <f>L169/H169</f>
        <v>304.33700709689435</v>
      </c>
    </row>
    <row r="170" spans="1:18" x14ac:dyDescent="0.35">
      <c r="A170" s="131">
        <v>1</v>
      </c>
      <c r="B170" s="132" t="s">
        <v>63</v>
      </c>
      <c r="C170" s="132" t="s">
        <v>297</v>
      </c>
      <c r="D170" s="132" t="s">
        <v>112</v>
      </c>
      <c r="E170" s="132" t="s">
        <v>5</v>
      </c>
      <c r="F170" s="132" t="s">
        <v>210</v>
      </c>
      <c r="G170" s="132" t="s">
        <v>298</v>
      </c>
      <c r="H170" s="133"/>
      <c r="I170" s="131"/>
      <c r="J170" s="134"/>
      <c r="K170" s="135"/>
      <c r="L170" s="136"/>
      <c r="M170" s="136"/>
      <c r="N170" s="132"/>
      <c r="O170" s="132"/>
      <c r="P170" s="132"/>
    </row>
    <row r="171" spans="1:18" x14ac:dyDescent="0.35">
      <c r="A171" s="131">
        <v>2</v>
      </c>
      <c r="B171" s="132" t="s">
        <v>63</v>
      </c>
      <c r="C171" s="132" t="s">
        <v>297</v>
      </c>
      <c r="D171" s="132" t="s">
        <v>112</v>
      </c>
      <c r="E171" s="132" t="s">
        <v>5</v>
      </c>
      <c r="F171" s="132" t="s">
        <v>180</v>
      </c>
      <c r="G171" s="132" t="s">
        <v>681</v>
      </c>
      <c r="H171" s="133">
        <v>4703</v>
      </c>
      <c r="I171" s="131">
        <v>4</v>
      </c>
      <c r="J171" s="134">
        <f>หนองบัวลำภู!F80</f>
        <v>288618.42</v>
      </c>
      <c r="K171" s="135">
        <f>หนองบัวลำภู!AF80</f>
        <v>307286.08999999997</v>
      </c>
      <c r="L171" s="136">
        <f>หนองบัวลำภู!AG80</f>
        <v>1270271.6800000002</v>
      </c>
      <c r="M171" s="136">
        <f>หนองบัวลำภู!AH80</f>
        <v>1136794.3400000001</v>
      </c>
      <c r="N171" s="132"/>
      <c r="O171" s="132"/>
      <c r="P171" s="132"/>
      <c r="Q171" s="124">
        <f t="shared" si="5"/>
        <v>133477.34000000008</v>
      </c>
      <c r="R171" s="125">
        <f t="shared" si="6"/>
        <v>270.09816712736557</v>
      </c>
    </row>
    <row r="172" spans="1:18" x14ac:dyDescent="0.35">
      <c r="A172" s="131">
        <v>3</v>
      </c>
      <c r="B172" s="132" t="s">
        <v>63</v>
      </c>
      <c r="C172" s="132" t="s">
        <v>297</v>
      </c>
      <c r="D172" s="132" t="s">
        <v>112</v>
      </c>
      <c r="E172" s="132" t="s">
        <v>5</v>
      </c>
      <c r="F172" s="132" t="s">
        <v>180</v>
      </c>
      <c r="G172" s="132" t="s">
        <v>682</v>
      </c>
      <c r="H172" s="133">
        <v>1824</v>
      </c>
      <c r="I172" s="131">
        <v>2</v>
      </c>
      <c r="J172" s="134">
        <f>หนองบัวลำภู!F81</f>
        <v>192201.84</v>
      </c>
      <c r="K172" s="135">
        <f>หนองบัวลำภู!AF81</f>
        <v>231211.55000000002</v>
      </c>
      <c r="L172" s="136">
        <f>หนองบัวลำภู!AG81</f>
        <v>828131.2</v>
      </c>
      <c r="M172" s="136">
        <f>หนองบัวลำภู!AH81</f>
        <v>728377.71</v>
      </c>
      <c r="N172" s="132"/>
      <c r="O172" s="132"/>
      <c r="P172" s="132"/>
      <c r="Q172" s="124">
        <f t="shared" si="5"/>
        <v>99753.489999999991</v>
      </c>
      <c r="R172" s="125">
        <f t="shared" si="6"/>
        <v>454.01929824561398</v>
      </c>
    </row>
    <row r="173" spans="1:18" x14ac:dyDescent="0.35">
      <c r="A173" s="131">
        <v>4</v>
      </c>
      <c r="B173" s="132" t="s">
        <v>63</v>
      </c>
      <c r="C173" s="132" t="s">
        <v>297</v>
      </c>
      <c r="D173" s="132" t="s">
        <v>112</v>
      </c>
      <c r="E173" s="132" t="s">
        <v>5</v>
      </c>
      <c r="F173" s="132" t="s">
        <v>180</v>
      </c>
      <c r="G173" s="132" t="s">
        <v>683</v>
      </c>
      <c r="H173" s="133">
        <v>4559</v>
      </c>
      <c r="I173" s="131">
        <v>4</v>
      </c>
      <c r="J173" s="134">
        <f>หนองบัวลำภู!F82</f>
        <v>277137.77</v>
      </c>
      <c r="K173" s="135">
        <f>หนองบัวลำภู!AF82</f>
        <v>187749.22000000003</v>
      </c>
      <c r="L173" s="136">
        <f>หนองบัวลำภู!AG82</f>
        <v>1332090.03</v>
      </c>
      <c r="M173" s="136">
        <f>หนองบัวลำภู!AH82</f>
        <v>1248382.43</v>
      </c>
      <c r="N173" s="132"/>
      <c r="O173" s="132"/>
      <c r="P173" s="132"/>
      <c r="Q173" s="124">
        <f t="shared" si="5"/>
        <v>83707.600000000093</v>
      </c>
      <c r="R173" s="125">
        <f t="shared" si="6"/>
        <v>292.18908313226586</v>
      </c>
    </row>
    <row r="174" spans="1:18" x14ac:dyDescent="0.35">
      <c r="A174" s="131">
        <v>5</v>
      </c>
      <c r="B174" s="132" t="s">
        <v>63</v>
      </c>
      <c r="C174" s="132" t="s">
        <v>297</v>
      </c>
      <c r="D174" s="132" t="s">
        <v>112</v>
      </c>
      <c r="E174" s="132" t="s">
        <v>5</v>
      </c>
      <c r="F174" s="132" t="s">
        <v>180</v>
      </c>
      <c r="G174" s="132" t="s">
        <v>684</v>
      </c>
      <c r="H174" s="133">
        <v>4777</v>
      </c>
      <c r="I174" s="131">
        <v>4</v>
      </c>
      <c r="J174" s="134">
        <f>หนองบัวลำภู!F83</f>
        <v>556380.34</v>
      </c>
      <c r="K174" s="135">
        <f>หนองบัวลำภู!AF83</f>
        <v>634534.19999999995</v>
      </c>
      <c r="L174" s="136">
        <f>หนองบัวลำภู!AG83</f>
        <v>1244029.22</v>
      </c>
      <c r="M174" s="136">
        <f>หนองบัวลำภู!AH83</f>
        <v>1274873.4000000001</v>
      </c>
      <c r="N174" s="132"/>
      <c r="O174" s="132"/>
      <c r="P174" s="132"/>
      <c r="Q174" s="124">
        <f t="shared" si="5"/>
        <v>-30844.180000000168</v>
      </c>
      <c r="R174" s="125">
        <f t="shared" si="6"/>
        <v>260.42060288884238</v>
      </c>
    </row>
    <row r="175" spans="1:18" x14ac:dyDescent="0.35">
      <c r="A175" s="131">
        <v>6</v>
      </c>
      <c r="B175" s="132" t="s">
        <v>63</v>
      </c>
      <c r="C175" s="132" t="s">
        <v>297</v>
      </c>
      <c r="D175" s="132" t="s">
        <v>112</v>
      </c>
      <c r="E175" s="132" t="s">
        <v>5</v>
      </c>
      <c r="F175" s="132" t="s">
        <v>180</v>
      </c>
      <c r="G175" s="132" t="s">
        <v>685</v>
      </c>
      <c r="H175" s="133">
        <v>2103</v>
      </c>
      <c r="I175" s="131">
        <v>2</v>
      </c>
      <c r="J175" s="134">
        <f>หนองบัวลำภู!F84</f>
        <v>41103.9</v>
      </c>
      <c r="K175" s="135">
        <f>หนองบัวลำภู!AF84</f>
        <v>28337.630000000005</v>
      </c>
      <c r="L175" s="136">
        <f>หนองบัวลำภู!AG84</f>
        <v>831203.8</v>
      </c>
      <c r="M175" s="136">
        <f>หนองบัวลำภู!AH84</f>
        <v>903154.77</v>
      </c>
      <c r="N175" s="132"/>
      <c r="O175" s="132"/>
      <c r="P175" s="132"/>
      <c r="Q175" s="124">
        <f t="shared" si="5"/>
        <v>-71950.969999999972</v>
      </c>
      <c r="R175" s="125">
        <f t="shared" si="6"/>
        <v>395.24669519733715</v>
      </c>
    </row>
    <row r="176" spans="1:18" x14ac:dyDescent="0.35">
      <c r="A176" s="131">
        <v>7</v>
      </c>
      <c r="B176" s="132" t="s">
        <v>63</v>
      </c>
      <c r="C176" s="132" t="s">
        <v>297</v>
      </c>
      <c r="D176" s="132" t="s">
        <v>112</v>
      </c>
      <c r="E176" s="132" t="s">
        <v>5</v>
      </c>
      <c r="F176" s="132" t="s">
        <v>180</v>
      </c>
      <c r="G176" s="132" t="s">
        <v>686</v>
      </c>
      <c r="H176" s="133">
        <v>5166</v>
      </c>
      <c r="I176" s="131">
        <v>4</v>
      </c>
      <c r="J176" s="134">
        <f>หนองบัวลำภู!F85</f>
        <v>424671.23</v>
      </c>
      <c r="K176" s="135">
        <f>หนองบัวลำภู!AF85</f>
        <v>441544.14</v>
      </c>
      <c r="L176" s="136">
        <f>หนองบัวลำภู!AG85</f>
        <v>1173603.22</v>
      </c>
      <c r="M176" s="136">
        <f>หนองบัวลำภู!AH85</f>
        <v>1203987.83</v>
      </c>
      <c r="N176" s="132"/>
      <c r="O176" s="132"/>
      <c r="P176" s="132"/>
      <c r="Q176" s="124">
        <f t="shared" si="5"/>
        <v>-30384.610000000102</v>
      </c>
      <c r="R176" s="125">
        <f t="shared" si="6"/>
        <v>227.17832365466512</v>
      </c>
    </row>
    <row r="177" spans="1:18" x14ac:dyDescent="0.35">
      <c r="A177" s="131">
        <v>8</v>
      </c>
      <c r="B177" s="132" t="s">
        <v>63</v>
      </c>
      <c r="C177" s="132" t="s">
        <v>297</v>
      </c>
      <c r="D177" s="132" t="s">
        <v>112</v>
      </c>
      <c r="E177" s="132" t="s">
        <v>5</v>
      </c>
      <c r="F177" s="132" t="s">
        <v>180</v>
      </c>
      <c r="G177" s="132" t="s">
        <v>687</v>
      </c>
      <c r="H177" s="133">
        <v>3557</v>
      </c>
      <c r="I177" s="131">
        <v>3</v>
      </c>
      <c r="J177" s="134">
        <f>หนองบัวลำภู!F86</f>
        <v>432008.57</v>
      </c>
      <c r="K177" s="135">
        <f>หนองบัวลำภู!AF86</f>
        <v>443340.3</v>
      </c>
      <c r="L177" s="136">
        <f>หนองบัวลำภู!AG86</f>
        <v>919778.66999999993</v>
      </c>
      <c r="M177" s="136">
        <f>หนองบัวลำภู!AH86</f>
        <v>996052.68</v>
      </c>
      <c r="N177" s="132"/>
      <c r="O177" s="132"/>
      <c r="P177" s="132"/>
      <c r="Q177" s="124">
        <f t="shared" si="5"/>
        <v>-76274.010000000126</v>
      </c>
      <c r="R177" s="125">
        <f t="shared" si="6"/>
        <v>258.58270171492831</v>
      </c>
    </row>
    <row r="178" spans="1:18" s="143" customFormat="1" x14ac:dyDescent="0.35">
      <c r="A178" s="137">
        <v>6</v>
      </c>
      <c r="B178" s="138" t="s">
        <v>63</v>
      </c>
      <c r="C178" s="138"/>
      <c r="D178" s="138"/>
      <c r="E178" s="138" t="s">
        <v>77</v>
      </c>
      <c r="F178" s="138"/>
      <c r="G178" s="138" t="s">
        <v>299</v>
      </c>
      <c r="H178" s="144">
        <f>SUM(H170:H177)</f>
        <v>26689</v>
      </c>
      <c r="I178" s="137"/>
      <c r="J178" s="140">
        <f>SUM(J170:J177)</f>
        <v>2212122.0699999998</v>
      </c>
      <c r="K178" s="140">
        <f>SUM(K170:K177)</f>
        <v>2274003.13</v>
      </c>
      <c r="L178" s="140">
        <f>SUM(L170:L177)</f>
        <v>7599107.8199999994</v>
      </c>
      <c r="M178" s="140">
        <f>SUM(M170:M177)</f>
        <v>7491623.1600000001</v>
      </c>
      <c r="N178" s="138">
        <v>7</v>
      </c>
      <c r="O178" s="138">
        <v>7</v>
      </c>
      <c r="P178" s="138">
        <v>0</v>
      </c>
      <c r="Q178" s="141">
        <f t="shared" si="5"/>
        <v>107484.65999999922</v>
      </c>
      <c r="R178" s="142">
        <f t="shared" si="6"/>
        <v>284.72808348008539</v>
      </c>
    </row>
    <row r="179" spans="1:18" s="143" customFormat="1" ht="21.75" thickBot="1" x14ac:dyDescent="0.4">
      <c r="A179" s="152"/>
      <c r="B179" s="153" t="s">
        <v>63</v>
      </c>
      <c r="C179" s="153" t="s">
        <v>63</v>
      </c>
      <c r="D179" s="153" t="s">
        <v>63</v>
      </c>
      <c r="E179" s="153" t="s">
        <v>63</v>
      </c>
      <c r="F179" s="153"/>
      <c r="G179" s="153" t="s">
        <v>300</v>
      </c>
      <c r="H179" s="154">
        <f>H105+H119+H135+H154+H169+H178</f>
        <v>334001</v>
      </c>
      <c r="I179" s="152"/>
      <c r="J179" s="155">
        <f t="shared" ref="J179:N179" si="7">J105+J119+J135+J154+J169+J178</f>
        <v>31305413.010000002</v>
      </c>
      <c r="K179" s="156">
        <f t="shared" si="7"/>
        <v>34693078.245000005</v>
      </c>
      <c r="L179" s="155">
        <f t="shared" si="7"/>
        <v>104477529.48999999</v>
      </c>
      <c r="M179" s="155">
        <f t="shared" si="7"/>
        <v>100998076.00500001</v>
      </c>
      <c r="N179" s="153">
        <f t="shared" si="7"/>
        <v>83</v>
      </c>
      <c r="O179" s="153">
        <f>O105+O119+O135+O154+O169+O178</f>
        <v>83</v>
      </c>
      <c r="P179" s="153">
        <f>N179-O179</f>
        <v>0</v>
      </c>
      <c r="Q179" s="141">
        <f t="shared" si="5"/>
        <v>3479453.4849999845</v>
      </c>
      <c r="R179" s="142">
        <f t="shared" si="6"/>
        <v>312.8060379759342</v>
      </c>
    </row>
    <row r="180" spans="1:18" s="143" customFormat="1" ht="22.5" thickTop="1" thickBot="1" x14ac:dyDescent="0.4">
      <c r="A180" s="157"/>
      <c r="B180" s="158"/>
      <c r="C180" s="158"/>
      <c r="D180" s="158"/>
      <c r="E180" s="325" t="s">
        <v>301</v>
      </c>
      <c r="F180" s="326"/>
      <c r="G180" s="327"/>
      <c r="H180" s="159"/>
      <c r="I180" s="157"/>
      <c r="J180" s="160">
        <f>J179/O179</f>
        <v>377173.65072289156</v>
      </c>
      <c r="K180" s="161">
        <f>K179/O179</f>
        <v>417988.89451807237</v>
      </c>
      <c r="L180" s="160">
        <f>L179/O179</f>
        <v>1258765.4155421685</v>
      </c>
      <c r="M180" s="160">
        <f>M179/O179</f>
        <v>1216844.2892168676</v>
      </c>
      <c r="N180" s="158"/>
      <c r="O180" s="158"/>
      <c r="P180" s="158"/>
      <c r="Q180" s="124">
        <f t="shared" si="5"/>
        <v>41921.126325300895</v>
      </c>
      <c r="R180" s="125"/>
    </row>
    <row r="181" spans="1:18" s="143" customFormat="1" ht="21.75" thickTop="1" x14ac:dyDescent="0.35">
      <c r="A181" s="168">
        <v>1</v>
      </c>
      <c r="B181" s="169" t="s">
        <v>64</v>
      </c>
      <c r="C181" s="169" t="s">
        <v>302</v>
      </c>
      <c r="D181" s="169" t="s">
        <v>303</v>
      </c>
      <c r="E181" s="169" t="s">
        <v>43</v>
      </c>
      <c r="F181" s="169" t="s">
        <v>304</v>
      </c>
      <c r="G181" s="169" t="s">
        <v>43</v>
      </c>
      <c r="H181" s="170"/>
      <c r="I181" s="168"/>
      <c r="J181" s="171"/>
      <c r="K181" s="172"/>
      <c r="L181" s="173"/>
      <c r="M181" s="173"/>
      <c r="N181" s="174"/>
      <c r="O181" s="174"/>
      <c r="P181" s="174"/>
      <c r="Q181" s="141"/>
      <c r="R181" s="142"/>
    </row>
    <row r="182" spans="1:18" x14ac:dyDescent="0.35">
      <c r="A182" s="131">
        <v>2</v>
      </c>
      <c r="B182" s="132" t="s">
        <v>64</v>
      </c>
      <c r="C182" s="132" t="s">
        <v>302</v>
      </c>
      <c r="D182" s="132" t="s">
        <v>303</v>
      </c>
      <c r="E182" s="132" t="s">
        <v>43</v>
      </c>
      <c r="F182" s="132" t="s">
        <v>180</v>
      </c>
      <c r="G182" s="132" t="s">
        <v>816</v>
      </c>
      <c r="H182" s="133">
        <v>6923</v>
      </c>
      <c r="I182" s="131">
        <v>5</v>
      </c>
      <c r="J182" s="134">
        <f>อุดรธานี!F10</f>
        <v>875982.17</v>
      </c>
      <c r="K182" s="135">
        <f>อุดรธานี!AK10</f>
        <v>1082442.56</v>
      </c>
      <c r="L182" s="136">
        <f>อุดรธานี!AL10</f>
        <v>1997125.4300000002</v>
      </c>
      <c r="M182" s="136">
        <f>อุดรธานี!AM10</f>
        <v>2227895.42</v>
      </c>
      <c r="N182" s="132"/>
      <c r="O182" s="132"/>
      <c r="P182" s="132"/>
      <c r="Q182" s="124">
        <f t="shared" si="5"/>
        <v>-230769.98999999976</v>
      </c>
      <c r="R182" s="125">
        <f t="shared" si="6"/>
        <v>288.4768785208725</v>
      </c>
    </row>
    <row r="183" spans="1:18" x14ac:dyDescent="0.35">
      <c r="A183" s="131">
        <v>3</v>
      </c>
      <c r="B183" s="132" t="s">
        <v>64</v>
      </c>
      <c r="C183" s="132" t="s">
        <v>302</v>
      </c>
      <c r="D183" s="132" t="s">
        <v>303</v>
      </c>
      <c r="E183" s="132" t="s">
        <v>43</v>
      </c>
      <c r="F183" s="132" t="s">
        <v>180</v>
      </c>
      <c r="G183" s="132" t="s">
        <v>817</v>
      </c>
      <c r="H183" s="133">
        <v>7817</v>
      </c>
      <c r="I183" s="131">
        <v>5</v>
      </c>
      <c r="J183" s="134">
        <f>อุดรธานี!F11</f>
        <v>682208.14</v>
      </c>
      <c r="K183" s="135">
        <f>อุดรธานี!AK11</f>
        <v>1377955.11</v>
      </c>
      <c r="L183" s="136">
        <f>อุดรธานี!AL11</f>
        <v>1676715.0699999998</v>
      </c>
      <c r="M183" s="136">
        <f>อุดรธานี!AM11</f>
        <v>1894348.81</v>
      </c>
      <c r="N183" s="132"/>
      <c r="O183" s="132"/>
      <c r="P183" s="132"/>
      <c r="Q183" s="124">
        <f t="shared" si="5"/>
        <v>-217633.74000000022</v>
      </c>
      <c r="R183" s="125">
        <f t="shared" si="6"/>
        <v>214.49597927593703</v>
      </c>
    </row>
    <row r="184" spans="1:18" x14ac:dyDescent="0.35">
      <c r="A184" s="131">
        <v>4</v>
      </c>
      <c r="B184" s="132" t="s">
        <v>64</v>
      </c>
      <c r="C184" s="132" t="s">
        <v>302</v>
      </c>
      <c r="D184" s="132" t="s">
        <v>303</v>
      </c>
      <c r="E184" s="132" t="s">
        <v>43</v>
      </c>
      <c r="F184" s="132" t="s">
        <v>180</v>
      </c>
      <c r="G184" s="132" t="s">
        <v>818</v>
      </c>
      <c r="H184" s="133">
        <v>11016</v>
      </c>
      <c r="I184" s="131">
        <v>5</v>
      </c>
      <c r="J184" s="134">
        <f>อุดรธานี!F12</f>
        <v>2813528.06</v>
      </c>
      <c r="K184" s="135">
        <f>อุดรธานี!AK12</f>
        <v>3452243.8600000003</v>
      </c>
      <c r="L184" s="136">
        <f>อุดรธานี!AL12</f>
        <v>2140878.91</v>
      </c>
      <c r="M184" s="136">
        <f>อุดรธานี!AM12</f>
        <v>1976052</v>
      </c>
      <c r="N184" s="132"/>
      <c r="O184" s="132"/>
      <c r="P184" s="132"/>
      <c r="Q184" s="124">
        <f t="shared" si="5"/>
        <v>164826.91000000015</v>
      </c>
      <c r="R184" s="125">
        <f t="shared" si="6"/>
        <v>194.34267519970953</v>
      </c>
    </row>
    <row r="185" spans="1:18" x14ac:dyDescent="0.35">
      <c r="A185" s="131">
        <v>5</v>
      </c>
      <c r="B185" s="132" t="s">
        <v>64</v>
      </c>
      <c r="C185" s="132" t="s">
        <v>302</v>
      </c>
      <c r="D185" s="132" t="s">
        <v>303</v>
      </c>
      <c r="E185" s="132" t="s">
        <v>43</v>
      </c>
      <c r="F185" s="132" t="s">
        <v>180</v>
      </c>
      <c r="G185" s="132" t="s">
        <v>819</v>
      </c>
      <c r="H185" s="133">
        <v>5402</v>
      </c>
      <c r="I185" s="131">
        <v>4</v>
      </c>
      <c r="J185" s="134">
        <f>อุดรธานี!F13</f>
        <v>1440939.63</v>
      </c>
      <c r="K185" s="135">
        <f>อุดรธานี!AK13</f>
        <v>1570032.5599999998</v>
      </c>
      <c r="L185" s="136">
        <f>อุดรธานี!AL13</f>
        <v>1690023.75</v>
      </c>
      <c r="M185" s="136">
        <f>อุดรธานี!AM13</f>
        <v>1669589.47</v>
      </c>
      <c r="N185" s="132"/>
      <c r="O185" s="132"/>
      <c r="P185" s="132"/>
      <c r="Q185" s="124">
        <f t="shared" si="5"/>
        <v>20434.280000000028</v>
      </c>
      <c r="R185" s="125">
        <f t="shared" si="6"/>
        <v>312.85149018881896</v>
      </c>
    </row>
    <row r="186" spans="1:18" x14ac:dyDescent="0.35">
      <c r="A186" s="131">
        <v>6</v>
      </c>
      <c r="B186" s="132" t="s">
        <v>64</v>
      </c>
      <c r="C186" s="132" t="s">
        <v>302</v>
      </c>
      <c r="D186" s="132" t="s">
        <v>303</v>
      </c>
      <c r="E186" s="132" t="s">
        <v>43</v>
      </c>
      <c r="F186" s="132" t="s">
        <v>180</v>
      </c>
      <c r="G186" s="132" t="s">
        <v>820</v>
      </c>
      <c r="H186" s="133">
        <v>4500</v>
      </c>
      <c r="I186" s="131">
        <v>3</v>
      </c>
      <c r="J186" s="134">
        <f>อุดรธานี!F14</f>
        <v>652228.73</v>
      </c>
      <c r="K186" s="135">
        <f>อุดรธานี!AK14</f>
        <v>708507.24</v>
      </c>
      <c r="L186" s="136">
        <f>อุดรธานี!AL14</f>
        <v>1243530.23</v>
      </c>
      <c r="M186" s="136">
        <f>อุดรธานี!AM14</f>
        <v>1440090.48</v>
      </c>
      <c r="N186" s="132"/>
      <c r="O186" s="132"/>
      <c r="P186" s="132"/>
      <c r="Q186" s="124">
        <f t="shared" si="5"/>
        <v>-196560.25</v>
      </c>
      <c r="R186" s="125">
        <f t="shared" si="6"/>
        <v>276.34005111111111</v>
      </c>
    </row>
    <row r="187" spans="1:18" x14ac:dyDescent="0.35">
      <c r="A187" s="131">
        <v>7</v>
      </c>
      <c r="B187" s="132" t="s">
        <v>64</v>
      </c>
      <c r="C187" s="132" t="s">
        <v>302</v>
      </c>
      <c r="D187" s="132" t="s">
        <v>303</v>
      </c>
      <c r="E187" s="132" t="s">
        <v>43</v>
      </c>
      <c r="F187" s="132" t="s">
        <v>180</v>
      </c>
      <c r="G187" s="132" t="s">
        <v>821</v>
      </c>
      <c r="H187" s="133">
        <v>8215</v>
      </c>
      <c r="I187" s="131">
        <v>5</v>
      </c>
      <c r="J187" s="134">
        <f>อุดรธานี!F15</f>
        <v>1691029.57</v>
      </c>
      <c r="K187" s="135">
        <f>อุดรธานี!AK15</f>
        <v>1391224.5000000002</v>
      </c>
      <c r="L187" s="136">
        <f>อุดรธานี!AL15</f>
        <v>1829431.23</v>
      </c>
      <c r="M187" s="136">
        <f>อุดรธานี!AM15</f>
        <v>2366450.4900000002</v>
      </c>
      <c r="N187" s="132"/>
      <c r="O187" s="132"/>
      <c r="P187" s="132"/>
      <c r="Q187" s="124">
        <f t="shared" si="5"/>
        <v>-537019.26000000024</v>
      </c>
      <c r="R187" s="125">
        <f t="shared" si="6"/>
        <v>222.6940024345709</v>
      </c>
    </row>
    <row r="188" spans="1:18" x14ac:dyDescent="0.35">
      <c r="A188" s="131">
        <v>8</v>
      </c>
      <c r="B188" s="132" t="s">
        <v>64</v>
      </c>
      <c r="C188" s="132" t="s">
        <v>302</v>
      </c>
      <c r="D188" s="132" t="s">
        <v>303</v>
      </c>
      <c r="E188" s="132" t="s">
        <v>43</v>
      </c>
      <c r="F188" s="132" t="s">
        <v>180</v>
      </c>
      <c r="G188" s="132" t="s">
        <v>822</v>
      </c>
      <c r="H188" s="133">
        <v>8736</v>
      </c>
      <c r="I188" s="131">
        <v>5</v>
      </c>
      <c r="J188" s="134">
        <f>อุดรธานี!F16</f>
        <v>1671284.21</v>
      </c>
      <c r="K188" s="135">
        <f>อุดรธานี!AK16</f>
        <v>1910749.0699999998</v>
      </c>
      <c r="L188" s="136">
        <f>อุดรธานี!AL16</f>
        <v>1737662.0699999998</v>
      </c>
      <c r="M188" s="136">
        <f>อุดรธานี!AM16</f>
        <v>2110775.7800000003</v>
      </c>
      <c r="N188" s="132"/>
      <c r="O188" s="132"/>
      <c r="P188" s="132"/>
      <c r="Q188" s="124">
        <f t="shared" si="5"/>
        <v>-373113.71000000043</v>
      </c>
      <c r="R188" s="125">
        <f t="shared" si="6"/>
        <v>198.90820398351647</v>
      </c>
    </row>
    <row r="189" spans="1:18" x14ac:dyDescent="0.35">
      <c r="A189" s="131">
        <v>9</v>
      </c>
      <c r="B189" s="132" t="s">
        <v>64</v>
      </c>
      <c r="C189" s="132" t="s">
        <v>302</v>
      </c>
      <c r="D189" s="132" t="s">
        <v>303</v>
      </c>
      <c r="E189" s="132" t="s">
        <v>43</v>
      </c>
      <c r="F189" s="132" t="s">
        <v>180</v>
      </c>
      <c r="G189" s="132" t="s">
        <v>823</v>
      </c>
      <c r="H189" s="133">
        <v>4649</v>
      </c>
      <c r="I189" s="131">
        <v>4</v>
      </c>
      <c r="J189" s="134">
        <f>อุดรธานี!F17</f>
        <v>614520.23</v>
      </c>
      <c r="K189" s="135">
        <f>อุดรธานี!AK17</f>
        <v>779067.34</v>
      </c>
      <c r="L189" s="136">
        <f>อุดรธานี!AL17</f>
        <v>1912244.5</v>
      </c>
      <c r="M189" s="136">
        <f>อุดรธานี!AM17</f>
        <v>1977972.58</v>
      </c>
      <c r="N189" s="132"/>
      <c r="O189" s="132"/>
      <c r="P189" s="132"/>
      <c r="Q189" s="124">
        <f t="shared" si="5"/>
        <v>-65728.080000000075</v>
      </c>
      <c r="R189" s="125">
        <f t="shared" si="6"/>
        <v>411.32383308238332</v>
      </c>
    </row>
    <row r="190" spans="1:18" x14ac:dyDescent="0.35">
      <c r="A190" s="131">
        <v>10</v>
      </c>
      <c r="B190" s="132" t="s">
        <v>64</v>
      </c>
      <c r="C190" s="132" t="s">
        <v>302</v>
      </c>
      <c r="D190" s="132" t="s">
        <v>303</v>
      </c>
      <c r="E190" s="132" t="s">
        <v>43</v>
      </c>
      <c r="F190" s="132" t="s">
        <v>180</v>
      </c>
      <c r="G190" s="132" t="s">
        <v>824</v>
      </c>
      <c r="H190" s="133">
        <v>8434</v>
      </c>
      <c r="I190" s="131">
        <v>5</v>
      </c>
      <c r="J190" s="134">
        <f>อุดรธานี!F18</f>
        <v>1772655.41</v>
      </c>
      <c r="K190" s="135">
        <f>อุดรธานี!AK18</f>
        <v>1903188.04</v>
      </c>
      <c r="L190" s="136">
        <f>อุดรธานี!AL18</f>
        <v>2064012.65</v>
      </c>
      <c r="M190" s="136">
        <f>อุดรธานี!AM18</f>
        <v>2293742.3699999996</v>
      </c>
      <c r="N190" s="132"/>
      <c r="O190" s="132"/>
      <c r="P190" s="132"/>
      <c r="Q190" s="124">
        <f t="shared" si="5"/>
        <v>-229729.71999999974</v>
      </c>
      <c r="R190" s="125">
        <f t="shared" si="6"/>
        <v>244.72523713540431</v>
      </c>
    </row>
    <row r="191" spans="1:18" x14ac:dyDescent="0.35">
      <c r="A191" s="131">
        <v>11</v>
      </c>
      <c r="B191" s="132" t="s">
        <v>64</v>
      </c>
      <c r="C191" s="132" t="s">
        <v>302</v>
      </c>
      <c r="D191" s="132" t="s">
        <v>303</v>
      </c>
      <c r="E191" s="132" t="s">
        <v>43</v>
      </c>
      <c r="F191" s="132" t="s">
        <v>180</v>
      </c>
      <c r="G191" s="132" t="s">
        <v>825</v>
      </c>
      <c r="H191" s="133">
        <v>9149</v>
      </c>
      <c r="I191" s="131">
        <v>5</v>
      </c>
      <c r="J191" s="134">
        <f>อุดรธานี!F19</f>
        <v>2287697.3199999998</v>
      </c>
      <c r="K191" s="135">
        <f>อุดรธานี!AK19</f>
        <v>2368480.7799999993</v>
      </c>
      <c r="L191" s="136">
        <f>อุดรธานี!AL19</f>
        <v>2720109.83</v>
      </c>
      <c r="M191" s="136">
        <f>อุดรธานี!AM19</f>
        <v>2487353.9899999998</v>
      </c>
      <c r="N191" s="132"/>
      <c r="O191" s="132"/>
      <c r="P191" s="132"/>
      <c r="Q191" s="124">
        <f t="shared" si="5"/>
        <v>232755.84000000032</v>
      </c>
      <c r="R191" s="125">
        <f t="shared" si="6"/>
        <v>297.31225598426056</v>
      </c>
    </row>
    <row r="192" spans="1:18" x14ac:dyDescent="0.35">
      <c r="A192" s="131">
        <v>12</v>
      </c>
      <c r="B192" s="132" t="s">
        <v>64</v>
      </c>
      <c r="C192" s="132" t="s">
        <v>302</v>
      </c>
      <c r="D192" s="132" t="s">
        <v>303</v>
      </c>
      <c r="E192" s="132" t="s">
        <v>43</v>
      </c>
      <c r="F192" s="132" t="s">
        <v>180</v>
      </c>
      <c r="G192" s="132" t="s">
        <v>826</v>
      </c>
      <c r="H192" s="133">
        <v>6199</v>
      </c>
      <c r="I192" s="131">
        <v>5</v>
      </c>
      <c r="J192" s="134">
        <f>อุดรธานี!F20</f>
        <v>1992707.59</v>
      </c>
      <c r="K192" s="135">
        <f>อุดรธานี!AK20</f>
        <v>2406464.94</v>
      </c>
      <c r="L192" s="136">
        <f>อุดรธานี!AL20</f>
        <v>1758139.39</v>
      </c>
      <c r="M192" s="136">
        <f>อุดรธานี!AM20</f>
        <v>2145941.08</v>
      </c>
      <c r="N192" s="132"/>
      <c r="O192" s="132"/>
      <c r="P192" s="132"/>
      <c r="Q192" s="124">
        <f t="shared" si="5"/>
        <v>-387801.69000000018</v>
      </c>
      <c r="R192" s="125">
        <f t="shared" si="6"/>
        <v>283.61661396999517</v>
      </c>
    </row>
    <row r="193" spans="1:18" x14ac:dyDescent="0.35">
      <c r="A193" s="131">
        <v>13</v>
      </c>
      <c r="B193" s="132" t="s">
        <v>64</v>
      </c>
      <c r="C193" s="132" t="s">
        <v>302</v>
      </c>
      <c r="D193" s="132" t="s">
        <v>303</v>
      </c>
      <c r="E193" s="132" t="s">
        <v>43</v>
      </c>
      <c r="F193" s="132" t="s">
        <v>180</v>
      </c>
      <c r="G193" s="132" t="s">
        <v>827</v>
      </c>
      <c r="H193" s="133">
        <v>5135</v>
      </c>
      <c r="I193" s="131">
        <v>4</v>
      </c>
      <c r="J193" s="134">
        <f>อุดรธานี!F21</f>
        <v>851312.2</v>
      </c>
      <c r="K193" s="135">
        <f>อุดรธานี!AK21</f>
        <v>738341.59</v>
      </c>
      <c r="L193" s="136">
        <f>อุดรธานี!AL21</f>
        <v>1126253.3500000001</v>
      </c>
      <c r="M193" s="136">
        <f>อุดรธานี!AM21</f>
        <v>1183105.3700000001</v>
      </c>
      <c r="N193" s="132"/>
      <c r="O193" s="132"/>
      <c r="P193" s="132"/>
      <c r="Q193" s="124">
        <f t="shared" si="5"/>
        <v>-56852.020000000019</v>
      </c>
      <c r="R193" s="125">
        <f t="shared" si="6"/>
        <v>219.32879259980527</v>
      </c>
    </row>
    <row r="194" spans="1:18" x14ac:dyDescent="0.35">
      <c r="A194" s="131">
        <v>14</v>
      </c>
      <c r="B194" s="132" t="s">
        <v>64</v>
      </c>
      <c r="C194" s="132" t="s">
        <v>302</v>
      </c>
      <c r="D194" s="132" t="s">
        <v>303</v>
      </c>
      <c r="E194" s="132" t="s">
        <v>43</v>
      </c>
      <c r="F194" s="132" t="s">
        <v>180</v>
      </c>
      <c r="G194" s="132" t="s">
        <v>828</v>
      </c>
      <c r="H194" s="133">
        <v>10482</v>
      </c>
      <c r="I194" s="131">
        <v>5</v>
      </c>
      <c r="J194" s="134">
        <f>อุดรธานี!F22</f>
        <v>2730072.53</v>
      </c>
      <c r="K194" s="135">
        <f>อุดรธานี!AK22</f>
        <v>3111093.67</v>
      </c>
      <c r="L194" s="136">
        <f>อุดรธานี!AL22</f>
        <v>2824334.7</v>
      </c>
      <c r="M194" s="136">
        <f>อุดรธานี!AM22</f>
        <v>2788094.01</v>
      </c>
      <c r="N194" s="132"/>
      <c r="O194" s="132"/>
      <c r="P194" s="132"/>
      <c r="Q194" s="124">
        <f t="shared" si="5"/>
        <v>36240.69000000041</v>
      </c>
      <c r="R194" s="125">
        <f t="shared" si="6"/>
        <v>269.44616485403549</v>
      </c>
    </row>
    <row r="195" spans="1:18" x14ac:dyDescent="0.35">
      <c r="A195" s="131">
        <v>15</v>
      </c>
      <c r="B195" s="132" t="s">
        <v>64</v>
      </c>
      <c r="C195" s="132" t="s">
        <v>302</v>
      </c>
      <c r="D195" s="132" t="s">
        <v>303</v>
      </c>
      <c r="E195" s="132" t="s">
        <v>43</v>
      </c>
      <c r="F195" s="132" t="s">
        <v>180</v>
      </c>
      <c r="G195" s="132" t="s">
        <v>829</v>
      </c>
      <c r="H195" s="133">
        <v>8929</v>
      </c>
      <c r="I195" s="131">
        <v>5</v>
      </c>
      <c r="J195" s="134">
        <f>อุดรธานี!F23</f>
        <v>799368.9</v>
      </c>
      <c r="K195" s="135">
        <f>อุดรธานี!AK23</f>
        <v>1080370.76</v>
      </c>
      <c r="L195" s="136">
        <f>อุดรธานี!AL23</f>
        <v>2435685.29</v>
      </c>
      <c r="M195" s="136">
        <f>อุดรธานี!AM23</f>
        <v>2763907.71</v>
      </c>
      <c r="N195" s="132"/>
      <c r="O195" s="132"/>
      <c r="P195" s="132"/>
      <c r="Q195" s="124">
        <f t="shared" si="5"/>
        <v>-328222.41999999993</v>
      </c>
      <c r="R195" s="125">
        <f t="shared" si="6"/>
        <v>272.7836588643745</v>
      </c>
    </row>
    <row r="196" spans="1:18" x14ac:dyDescent="0.35">
      <c r="A196" s="131">
        <v>16</v>
      </c>
      <c r="B196" s="132" t="s">
        <v>64</v>
      </c>
      <c r="C196" s="132" t="s">
        <v>302</v>
      </c>
      <c r="D196" s="132" t="s">
        <v>303</v>
      </c>
      <c r="E196" s="132" t="s">
        <v>43</v>
      </c>
      <c r="F196" s="132" t="s">
        <v>180</v>
      </c>
      <c r="G196" s="132" t="s">
        <v>830</v>
      </c>
      <c r="H196" s="133">
        <v>13938</v>
      </c>
      <c r="I196" s="131">
        <v>5</v>
      </c>
      <c r="J196" s="134">
        <f>อุดรธานี!F24</f>
        <v>2348238.14</v>
      </c>
      <c r="K196" s="135">
        <f>อุดรธานี!AK24</f>
        <v>2951354.2600000002</v>
      </c>
      <c r="L196" s="136">
        <f>อุดรธานี!AL24</f>
        <v>3417474.85</v>
      </c>
      <c r="M196" s="136">
        <f>อุดรธานี!AM24</f>
        <v>3388858.94</v>
      </c>
      <c r="N196" s="132"/>
      <c r="O196" s="132"/>
      <c r="P196" s="132"/>
      <c r="Q196" s="124">
        <f t="shared" si="5"/>
        <v>28615.910000000149</v>
      </c>
      <c r="R196" s="125">
        <f t="shared" si="6"/>
        <v>245.19119314105325</v>
      </c>
    </row>
    <row r="197" spans="1:18" x14ac:dyDescent="0.35">
      <c r="A197" s="131">
        <v>17</v>
      </c>
      <c r="B197" s="132" t="s">
        <v>64</v>
      </c>
      <c r="C197" s="132" t="s">
        <v>302</v>
      </c>
      <c r="D197" s="132" t="s">
        <v>303</v>
      </c>
      <c r="E197" s="132" t="s">
        <v>43</v>
      </c>
      <c r="F197" s="132" t="s">
        <v>180</v>
      </c>
      <c r="G197" s="132" t="s">
        <v>831</v>
      </c>
      <c r="H197" s="133">
        <v>6484</v>
      </c>
      <c r="I197" s="131">
        <v>5</v>
      </c>
      <c r="J197" s="134">
        <f>อุดรธานี!F25</f>
        <v>1402677.77</v>
      </c>
      <c r="K197" s="135">
        <f>อุดรธานี!AK25</f>
        <v>1818115.56</v>
      </c>
      <c r="L197" s="136">
        <f>อุดรธานี!AL25</f>
        <v>2207105.41</v>
      </c>
      <c r="M197" s="136">
        <f>อุดรธานี!AM25</f>
        <v>2379727.88</v>
      </c>
      <c r="N197" s="132"/>
      <c r="O197" s="132"/>
      <c r="P197" s="132"/>
      <c r="Q197" s="124">
        <f t="shared" si="5"/>
        <v>-172622.46999999974</v>
      </c>
      <c r="R197" s="125">
        <f t="shared" si="6"/>
        <v>340.39256785934612</v>
      </c>
    </row>
    <row r="198" spans="1:18" x14ac:dyDescent="0.35">
      <c r="A198" s="131">
        <v>18</v>
      </c>
      <c r="B198" s="132" t="s">
        <v>64</v>
      </c>
      <c r="C198" s="132" t="s">
        <v>302</v>
      </c>
      <c r="D198" s="132" t="s">
        <v>303</v>
      </c>
      <c r="E198" s="132" t="s">
        <v>43</v>
      </c>
      <c r="F198" s="132" t="s">
        <v>180</v>
      </c>
      <c r="G198" s="132" t="s">
        <v>832</v>
      </c>
      <c r="H198" s="133">
        <v>4852</v>
      </c>
      <c r="I198" s="131">
        <v>4</v>
      </c>
      <c r="J198" s="134">
        <f>อุดรธานี!F26</f>
        <v>1105657.46</v>
      </c>
      <c r="K198" s="135">
        <f>อุดรธานี!AK26</f>
        <v>1393405.5899999999</v>
      </c>
      <c r="L198" s="136">
        <f>อุดรธานี!AL26</f>
        <v>1278042.46</v>
      </c>
      <c r="M198" s="136">
        <f>อุดรธานี!AM26</f>
        <v>1379538.39</v>
      </c>
      <c r="N198" s="132"/>
      <c r="O198" s="132"/>
      <c r="P198" s="132"/>
      <c r="Q198" s="124">
        <f t="shared" si="5"/>
        <v>-101495.92999999993</v>
      </c>
      <c r="R198" s="125">
        <f t="shared" si="6"/>
        <v>263.40528854080793</v>
      </c>
    </row>
    <row r="199" spans="1:18" x14ac:dyDescent="0.35">
      <c r="A199" s="131">
        <v>19</v>
      </c>
      <c r="B199" s="132" t="s">
        <v>64</v>
      </c>
      <c r="C199" s="132" t="s">
        <v>302</v>
      </c>
      <c r="D199" s="132" t="s">
        <v>303</v>
      </c>
      <c r="E199" s="132" t="s">
        <v>43</v>
      </c>
      <c r="F199" s="132" t="s">
        <v>180</v>
      </c>
      <c r="G199" s="132" t="s">
        <v>833</v>
      </c>
      <c r="H199" s="133">
        <v>5055</v>
      </c>
      <c r="I199" s="131">
        <v>4</v>
      </c>
      <c r="J199" s="134">
        <f>อุดรธานี!F27</f>
        <v>837369.02</v>
      </c>
      <c r="K199" s="135">
        <f>อุดรธานี!AK27</f>
        <v>1225935.95</v>
      </c>
      <c r="L199" s="136">
        <f>อุดรธานี!AL27</f>
        <v>1570927.3</v>
      </c>
      <c r="M199" s="136">
        <f>อุดรธานี!AM27</f>
        <v>1426061.26</v>
      </c>
      <c r="N199" s="132"/>
      <c r="O199" s="132"/>
      <c r="P199" s="132"/>
      <c r="Q199" s="124">
        <f t="shared" ref="Q199:Q261" si="8">L199-M199</f>
        <v>144866.04000000004</v>
      </c>
      <c r="R199" s="125">
        <f t="shared" ref="R199:R261" si="9">L199/H199</f>
        <v>310.76702274975275</v>
      </c>
    </row>
    <row r="200" spans="1:18" x14ac:dyDescent="0.35">
      <c r="A200" s="131">
        <v>20</v>
      </c>
      <c r="B200" s="132" t="s">
        <v>64</v>
      </c>
      <c r="C200" s="132" t="s">
        <v>302</v>
      </c>
      <c r="D200" s="132" t="s">
        <v>303</v>
      </c>
      <c r="E200" s="132" t="s">
        <v>43</v>
      </c>
      <c r="F200" s="132" t="s">
        <v>180</v>
      </c>
      <c r="G200" s="132" t="s">
        <v>834</v>
      </c>
      <c r="H200" s="133">
        <v>5073</v>
      </c>
      <c r="I200" s="131">
        <v>4</v>
      </c>
      <c r="J200" s="134">
        <f>อุดรธานี!F28</f>
        <v>907486.37</v>
      </c>
      <c r="K200" s="135">
        <f>อุดรธานี!AK28</f>
        <v>1203844.73</v>
      </c>
      <c r="L200" s="136">
        <f>อุดรธานี!AL28</f>
        <v>1513979.52</v>
      </c>
      <c r="M200" s="136">
        <f>อุดรธานี!AM28</f>
        <v>2381717.0999999996</v>
      </c>
      <c r="N200" s="132"/>
      <c r="O200" s="132"/>
      <c r="P200" s="132"/>
      <c r="Q200" s="124">
        <f t="shared" si="8"/>
        <v>-867737.57999999961</v>
      </c>
      <c r="R200" s="125">
        <f t="shared" si="9"/>
        <v>298.43869899467774</v>
      </c>
    </row>
    <row r="201" spans="1:18" x14ac:dyDescent="0.35">
      <c r="A201" s="131">
        <v>21</v>
      </c>
      <c r="B201" s="132" t="s">
        <v>64</v>
      </c>
      <c r="C201" s="132" t="s">
        <v>302</v>
      </c>
      <c r="D201" s="132" t="s">
        <v>303</v>
      </c>
      <c r="E201" s="132" t="s">
        <v>43</v>
      </c>
      <c r="F201" s="132" t="s">
        <v>180</v>
      </c>
      <c r="G201" s="132" t="s">
        <v>835</v>
      </c>
      <c r="H201" s="133">
        <v>4573</v>
      </c>
      <c r="I201" s="131">
        <v>4</v>
      </c>
      <c r="J201" s="134">
        <f>อุดรธานี!F29</f>
        <v>557330.82999999996</v>
      </c>
      <c r="K201" s="135">
        <f>อุดรธานี!AK29</f>
        <v>548595.69999999995</v>
      </c>
      <c r="L201" s="136">
        <f>อุดรธานี!AL29</f>
        <v>1314817.6099999999</v>
      </c>
      <c r="M201" s="136">
        <f>อุดรธานี!AM29</f>
        <v>1487836.1900000002</v>
      </c>
      <c r="N201" s="132"/>
      <c r="O201" s="132"/>
      <c r="P201" s="132"/>
      <c r="Q201" s="124">
        <f t="shared" si="8"/>
        <v>-173018.58000000031</v>
      </c>
      <c r="R201" s="125">
        <f t="shared" si="9"/>
        <v>287.51751804067351</v>
      </c>
    </row>
    <row r="202" spans="1:18" x14ac:dyDescent="0.35">
      <c r="A202" s="131">
        <v>22</v>
      </c>
      <c r="B202" s="132" t="s">
        <v>64</v>
      </c>
      <c r="C202" s="132" t="s">
        <v>302</v>
      </c>
      <c r="D202" s="132" t="s">
        <v>303</v>
      </c>
      <c r="E202" s="132" t="s">
        <v>43</v>
      </c>
      <c r="F202" s="132" t="s">
        <v>180</v>
      </c>
      <c r="G202" s="132" t="s">
        <v>836</v>
      </c>
      <c r="H202" s="133">
        <v>7350</v>
      </c>
      <c r="I202" s="131">
        <v>5</v>
      </c>
      <c r="J202" s="134">
        <f>อุดรธานี!F30</f>
        <v>1209783.57</v>
      </c>
      <c r="K202" s="135">
        <f>อุดรธานี!AK30</f>
        <v>1383085.87</v>
      </c>
      <c r="L202" s="136">
        <f>อุดรธานี!AL30</f>
        <v>1975924.33</v>
      </c>
      <c r="M202" s="136">
        <f>อุดรธานี!AM30</f>
        <v>2164952.41</v>
      </c>
      <c r="N202" s="132"/>
      <c r="O202" s="132"/>
      <c r="P202" s="132"/>
      <c r="Q202" s="124">
        <f t="shared" si="8"/>
        <v>-189028.08000000007</v>
      </c>
      <c r="R202" s="125">
        <f t="shared" si="9"/>
        <v>268.83324217687078</v>
      </c>
    </row>
    <row r="203" spans="1:18" x14ac:dyDescent="0.35">
      <c r="A203" s="131">
        <v>23</v>
      </c>
      <c r="B203" s="132" t="s">
        <v>64</v>
      </c>
      <c r="C203" s="132" t="s">
        <v>302</v>
      </c>
      <c r="D203" s="132" t="s">
        <v>303</v>
      </c>
      <c r="E203" s="132" t="s">
        <v>43</v>
      </c>
      <c r="F203" s="132" t="s">
        <v>180</v>
      </c>
      <c r="G203" s="132" t="s">
        <v>837</v>
      </c>
      <c r="H203" s="133">
        <v>5666</v>
      </c>
      <c r="I203" s="131">
        <v>4</v>
      </c>
      <c r="J203" s="134">
        <f>อุดรธานี!F31</f>
        <v>2058813</v>
      </c>
      <c r="K203" s="135">
        <f>อุดรธานี!AK31</f>
        <v>2225303.71</v>
      </c>
      <c r="L203" s="136">
        <f>อุดรธานี!AL31</f>
        <v>1231597.74</v>
      </c>
      <c r="M203" s="136">
        <f>อุดรธานี!AM31</f>
        <v>1321229.02</v>
      </c>
      <c r="N203" s="132"/>
      <c r="O203" s="132"/>
      <c r="P203" s="132"/>
      <c r="Q203" s="124">
        <f t="shared" si="8"/>
        <v>-89631.280000000028</v>
      </c>
      <c r="R203" s="125">
        <f t="shared" si="9"/>
        <v>217.36635015884221</v>
      </c>
    </row>
    <row r="204" spans="1:18" x14ac:dyDescent="0.35">
      <c r="A204" s="131">
        <v>24</v>
      </c>
      <c r="B204" s="132" t="s">
        <v>64</v>
      </c>
      <c r="C204" s="132" t="s">
        <v>302</v>
      </c>
      <c r="D204" s="132" t="s">
        <v>303</v>
      </c>
      <c r="E204" s="132" t="s">
        <v>43</v>
      </c>
      <c r="F204" s="132" t="s">
        <v>180</v>
      </c>
      <c r="G204" s="132" t="s">
        <v>838</v>
      </c>
      <c r="H204" s="133">
        <v>5772</v>
      </c>
      <c r="I204" s="131">
        <v>4</v>
      </c>
      <c r="J204" s="134">
        <f>อุดรธานี!F32</f>
        <v>916375.19</v>
      </c>
      <c r="K204" s="135">
        <f>อุดรธานี!AK32</f>
        <v>1346493.75</v>
      </c>
      <c r="L204" s="136">
        <f>อุดรธานี!AL32</f>
        <v>1690660.15</v>
      </c>
      <c r="M204" s="136">
        <f>อุดรธานี!AM32</f>
        <v>1660203.01</v>
      </c>
      <c r="N204" s="132"/>
      <c r="O204" s="132"/>
      <c r="P204" s="132"/>
      <c r="Q204" s="124">
        <f t="shared" si="8"/>
        <v>30457.139999999898</v>
      </c>
      <c r="R204" s="125">
        <f t="shared" si="9"/>
        <v>292.90716389466388</v>
      </c>
    </row>
    <row r="205" spans="1:18" x14ac:dyDescent="0.35">
      <c r="A205" s="131">
        <v>25</v>
      </c>
      <c r="B205" s="132" t="s">
        <v>64</v>
      </c>
      <c r="C205" s="132" t="s">
        <v>302</v>
      </c>
      <c r="D205" s="132" t="s">
        <v>303</v>
      </c>
      <c r="E205" s="132" t="s">
        <v>43</v>
      </c>
      <c r="F205" s="132" t="s">
        <v>180</v>
      </c>
      <c r="G205" s="132" t="s">
        <v>839</v>
      </c>
      <c r="H205" s="133">
        <v>3690</v>
      </c>
      <c r="I205" s="131">
        <v>3</v>
      </c>
      <c r="J205" s="134">
        <f>อุดรธานี!F33</f>
        <v>979489.77</v>
      </c>
      <c r="K205" s="135">
        <f>อุดรธานี!AK33</f>
        <v>1093231.4200000002</v>
      </c>
      <c r="L205" s="136">
        <f>อุดรธานี!AL33</f>
        <v>1481359.53</v>
      </c>
      <c r="M205" s="136">
        <f>อุดรธานี!AM33</f>
        <v>1348505.9000000001</v>
      </c>
      <c r="N205" s="132"/>
      <c r="O205" s="132"/>
      <c r="P205" s="132"/>
      <c r="Q205" s="124">
        <f t="shared" si="8"/>
        <v>132853.62999999989</v>
      </c>
      <c r="R205" s="125">
        <f t="shared" si="9"/>
        <v>401.45244715447154</v>
      </c>
    </row>
    <row r="206" spans="1:18" x14ac:dyDescent="0.35">
      <c r="A206" s="131">
        <v>26</v>
      </c>
      <c r="B206" s="132" t="s">
        <v>64</v>
      </c>
      <c r="C206" s="132" t="s">
        <v>302</v>
      </c>
      <c r="D206" s="132" t="s">
        <v>303</v>
      </c>
      <c r="E206" s="132" t="s">
        <v>43</v>
      </c>
      <c r="F206" s="132" t="s">
        <v>180</v>
      </c>
      <c r="G206" s="132" t="s">
        <v>840</v>
      </c>
      <c r="H206" s="133">
        <v>6191</v>
      </c>
      <c r="I206" s="131">
        <v>5</v>
      </c>
      <c r="J206" s="134">
        <f>อุดรธานี!F34</f>
        <v>768744.58</v>
      </c>
      <c r="K206" s="135">
        <f>อุดรธานี!AK34</f>
        <v>1138321.3799999999</v>
      </c>
      <c r="L206" s="136">
        <f>อุดรธานี!AL34</f>
        <v>1499651.65</v>
      </c>
      <c r="M206" s="136">
        <f>อุดรธานี!AM34</f>
        <v>1590242.59</v>
      </c>
      <c r="N206" s="132"/>
      <c r="O206" s="132"/>
      <c r="P206" s="132"/>
      <c r="Q206" s="124">
        <f t="shared" si="8"/>
        <v>-90590.940000000177</v>
      </c>
      <c r="R206" s="125">
        <f t="shared" si="9"/>
        <v>242.23092392182198</v>
      </c>
    </row>
    <row r="207" spans="1:18" x14ac:dyDescent="0.35">
      <c r="A207" s="131">
        <v>27</v>
      </c>
      <c r="B207" s="132" t="s">
        <v>64</v>
      </c>
      <c r="C207" s="132" t="s">
        <v>302</v>
      </c>
      <c r="D207" s="132" t="s">
        <v>303</v>
      </c>
      <c r="E207" s="132" t="s">
        <v>43</v>
      </c>
      <c r="F207" s="132" t="s">
        <v>180</v>
      </c>
      <c r="G207" s="132" t="s">
        <v>841</v>
      </c>
      <c r="H207" s="133">
        <v>8132</v>
      </c>
      <c r="I207" s="131">
        <v>5</v>
      </c>
      <c r="J207" s="134">
        <f>อุดรธานี!F35</f>
        <v>1430098.6</v>
      </c>
      <c r="K207" s="135">
        <f>อุดรธานี!AK35</f>
        <v>1734049.7300000002</v>
      </c>
      <c r="L207" s="136">
        <f>อุดรธานี!AL35</f>
        <v>1760182.8900000001</v>
      </c>
      <c r="M207" s="136">
        <f>อุดรธานี!AM35</f>
        <v>1686079.79</v>
      </c>
      <c r="N207" s="132"/>
      <c r="O207" s="132"/>
      <c r="P207" s="132"/>
      <c r="Q207" s="124">
        <f t="shared" si="8"/>
        <v>74103.100000000093</v>
      </c>
      <c r="R207" s="125">
        <f t="shared" si="9"/>
        <v>216.451412936547</v>
      </c>
    </row>
    <row r="208" spans="1:18" x14ac:dyDescent="0.35">
      <c r="A208" s="131">
        <v>28</v>
      </c>
      <c r="B208" s="132" t="s">
        <v>64</v>
      </c>
      <c r="C208" s="132" t="s">
        <v>302</v>
      </c>
      <c r="D208" s="132" t="s">
        <v>303</v>
      </c>
      <c r="E208" s="132" t="s">
        <v>43</v>
      </c>
      <c r="F208" s="132" t="s">
        <v>180</v>
      </c>
      <c r="G208" s="132" t="s">
        <v>842</v>
      </c>
      <c r="H208" s="133">
        <v>2634</v>
      </c>
      <c r="I208" s="131">
        <v>2</v>
      </c>
      <c r="J208" s="134">
        <f>อุดรธานี!F36</f>
        <v>683046.95</v>
      </c>
      <c r="K208" s="135">
        <f>อุดรธานี!AK36</f>
        <v>834430.09</v>
      </c>
      <c r="L208" s="136">
        <f>อุดรธานี!AL36</f>
        <v>1085893.3900000001</v>
      </c>
      <c r="M208" s="136">
        <f>อุดรธานี!AM36</f>
        <v>891885.58</v>
      </c>
      <c r="N208" s="132"/>
      <c r="O208" s="132"/>
      <c r="P208" s="132"/>
      <c r="Q208" s="124">
        <f t="shared" si="8"/>
        <v>194007.81000000017</v>
      </c>
      <c r="R208" s="125">
        <f t="shared" si="9"/>
        <v>412.26020880789679</v>
      </c>
    </row>
    <row r="209" spans="1:18" x14ac:dyDescent="0.35">
      <c r="A209" s="131">
        <v>29</v>
      </c>
      <c r="B209" s="132" t="s">
        <v>64</v>
      </c>
      <c r="C209" s="132" t="s">
        <v>302</v>
      </c>
      <c r="D209" s="132" t="s">
        <v>303</v>
      </c>
      <c r="E209" s="132" t="s">
        <v>43</v>
      </c>
      <c r="F209" s="132" t="s">
        <v>180</v>
      </c>
      <c r="G209" s="132" t="s">
        <v>843</v>
      </c>
      <c r="H209" s="133">
        <v>5394</v>
      </c>
      <c r="I209" s="131">
        <v>4</v>
      </c>
      <c r="J209" s="134">
        <f>อุดรธานี!F37</f>
        <v>737568.28</v>
      </c>
      <c r="K209" s="135">
        <f>อุดรธานี!AK37</f>
        <v>841134.25000000012</v>
      </c>
      <c r="L209" s="136">
        <f>อุดรธานี!AL37</f>
        <v>664734.17000000004</v>
      </c>
      <c r="M209" s="136">
        <f>อุดรธานี!AM37</f>
        <v>886329.35</v>
      </c>
      <c r="N209" s="132"/>
      <c r="O209" s="132"/>
      <c r="P209" s="132"/>
      <c r="Q209" s="124">
        <f t="shared" si="8"/>
        <v>-221595.17999999993</v>
      </c>
      <c r="R209" s="125">
        <f t="shared" si="9"/>
        <v>123.23584909158325</v>
      </c>
    </row>
    <row r="210" spans="1:18" s="143" customFormat="1" x14ac:dyDescent="0.35">
      <c r="A210" s="137">
        <v>1</v>
      </c>
      <c r="B210" s="138" t="s">
        <v>64</v>
      </c>
      <c r="C210" s="138"/>
      <c r="D210" s="138"/>
      <c r="E210" s="138" t="s">
        <v>77</v>
      </c>
      <c r="F210" s="138"/>
      <c r="G210" s="138" t="s">
        <v>305</v>
      </c>
      <c r="H210" s="144">
        <f>SUM(H181:H209)</f>
        <v>190390</v>
      </c>
      <c r="I210" s="137"/>
      <c r="J210" s="140">
        <f>SUM(J181:J209)</f>
        <v>36818214.220000006</v>
      </c>
      <c r="K210" s="175">
        <f>SUM(K181:K209)</f>
        <v>43617464.010000005</v>
      </c>
      <c r="L210" s="140">
        <f>SUM(L181:L209)</f>
        <v>49848497.400000006</v>
      </c>
      <c r="M210" s="140">
        <f>SUM(M181:M209)</f>
        <v>53318486.970000006</v>
      </c>
      <c r="N210" s="138">
        <v>28</v>
      </c>
      <c r="O210" s="138">
        <v>28</v>
      </c>
      <c r="P210" s="138">
        <f>N210-O210</f>
        <v>0</v>
      </c>
      <c r="Q210" s="141">
        <f t="shared" si="8"/>
        <v>-3469989.5700000003</v>
      </c>
      <c r="R210" s="142">
        <f>L210/H210</f>
        <v>261.82308629654921</v>
      </c>
    </row>
    <row r="211" spans="1:18" x14ac:dyDescent="0.35">
      <c r="A211" s="131">
        <v>1</v>
      </c>
      <c r="B211" s="132" t="s">
        <v>64</v>
      </c>
      <c r="C211" s="132" t="s">
        <v>306</v>
      </c>
      <c r="D211" s="132" t="s">
        <v>85</v>
      </c>
      <c r="E211" s="132" t="s">
        <v>44</v>
      </c>
      <c r="F211" s="132" t="s">
        <v>210</v>
      </c>
      <c r="G211" s="132" t="s">
        <v>307</v>
      </c>
      <c r="H211" s="133"/>
      <c r="I211" s="131"/>
      <c r="J211" s="134"/>
      <c r="K211" s="135"/>
      <c r="L211" s="136"/>
      <c r="M211" s="136"/>
      <c r="N211" s="132"/>
      <c r="O211" s="132"/>
      <c r="P211" s="132"/>
    </row>
    <row r="212" spans="1:18" x14ac:dyDescent="0.35">
      <c r="A212" s="131">
        <v>2</v>
      </c>
      <c r="B212" s="132" t="s">
        <v>64</v>
      </c>
      <c r="C212" s="132" t="s">
        <v>306</v>
      </c>
      <c r="D212" s="132" t="s">
        <v>85</v>
      </c>
      <c r="E212" s="132" t="s">
        <v>44</v>
      </c>
      <c r="F212" s="132" t="s">
        <v>180</v>
      </c>
      <c r="G212" s="132" t="s">
        <v>844</v>
      </c>
      <c r="H212" s="133">
        <v>3425</v>
      </c>
      <c r="I212" s="131">
        <v>3</v>
      </c>
      <c r="J212" s="134">
        <f>อุดรธานี!F38</f>
        <v>830519.59</v>
      </c>
      <c r="K212" s="135">
        <f>อุดรธานี!AK38</f>
        <v>824781.25</v>
      </c>
      <c r="L212" s="136">
        <f>อุดรธานี!AL38</f>
        <v>1261986.06</v>
      </c>
      <c r="M212" s="136">
        <f>อุดรธานี!AM38</f>
        <v>1189245.3</v>
      </c>
      <c r="N212" s="132"/>
      <c r="O212" s="132"/>
      <c r="P212" s="132"/>
      <c r="Q212" s="124">
        <f t="shared" si="8"/>
        <v>72740.760000000009</v>
      </c>
      <c r="R212" s="125">
        <f t="shared" si="9"/>
        <v>368.46308321167885</v>
      </c>
    </row>
    <row r="213" spans="1:18" x14ac:dyDescent="0.35">
      <c r="A213" s="131">
        <v>3</v>
      </c>
      <c r="B213" s="132" t="s">
        <v>64</v>
      </c>
      <c r="C213" s="132" t="s">
        <v>306</v>
      </c>
      <c r="D213" s="132" t="s">
        <v>85</v>
      </c>
      <c r="E213" s="132" t="s">
        <v>44</v>
      </c>
      <c r="F213" s="132" t="s">
        <v>180</v>
      </c>
      <c r="G213" s="132" t="s">
        <v>845</v>
      </c>
      <c r="H213" s="133">
        <v>4047</v>
      </c>
      <c r="I213" s="131">
        <v>3</v>
      </c>
      <c r="J213" s="134">
        <f>อุดรธานี!F39</f>
        <v>1287100.75</v>
      </c>
      <c r="K213" s="135">
        <f>อุดรธานี!AK39</f>
        <v>1271030.22</v>
      </c>
      <c r="L213" s="136">
        <f>อุดรธานี!AL39</f>
        <v>1240947.3999999999</v>
      </c>
      <c r="M213" s="136">
        <f>อุดรธานี!AM39</f>
        <v>1189744.27</v>
      </c>
      <c r="N213" s="132"/>
      <c r="O213" s="132"/>
      <c r="P213" s="132"/>
      <c r="Q213" s="124">
        <f t="shared" si="8"/>
        <v>51203.129999999888</v>
      </c>
      <c r="R213" s="125">
        <f t="shared" si="9"/>
        <v>306.63390165554728</v>
      </c>
    </row>
    <row r="214" spans="1:18" x14ac:dyDescent="0.35">
      <c r="A214" s="131">
        <v>4</v>
      </c>
      <c r="B214" s="132" t="s">
        <v>64</v>
      </c>
      <c r="C214" s="132" t="s">
        <v>306</v>
      </c>
      <c r="D214" s="132" t="s">
        <v>85</v>
      </c>
      <c r="E214" s="132" t="s">
        <v>44</v>
      </c>
      <c r="F214" s="132" t="s">
        <v>180</v>
      </c>
      <c r="G214" s="132" t="s">
        <v>846</v>
      </c>
      <c r="H214" s="133">
        <v>3656</v>
      </c>
      <c r="I214" s="131">
        <v>3</v>
      </c>
      <c r="J214" s="134">
        <f>อุดรธานี!F40</f>
        <v>451547.75</v>
      </c>
      <c r="K214" s="135">
        <f>อุดรธานี!AK40</f>
        <v>518676.44999999995</v>
      </c>
      <c r="L214" s="136">
        <f>อุดรธานี!AL40</f>
        <v>1612382.72</v>
      </c>
      <c r="M214" s="136">
        <f>อุดรธานี!AM40</f>
        <v>1613155.41</v>
      </c>
      <c r="N214" s="132"/>
      <c r="O214" s="132"/>
      <c r="P214" s="132"/>
      <c r="Q214" s="124">
        <f t="shared" si="8"/>
        <v>-772.68999999994412</v>
      </c>
      <c r="R214" s="125">
        <f t="shared" si="9"/>
        <v>441.02371991247264</v>
      </c>
    </row>
    <row r="215" spans="1:18" x14ac:dyDescent="0.35">
      <c r="A215" s="131">
        <v>5</v>
      </c>
      <c r="B215" s="132" t="s">
        <v>64</v>
      </c>
      <c r="C215" s="132" t="s">
        <v>306</v>
      </c>
      <c r="D215" s="132" t="s">
        <v>85</v>
      </c>
      <c r="E215" s="132" t="s">
        <v>44</v>
      </c>
      <c r="F215" s="132" t="s">
        <v>180</v>
      </c>
      <c r="G215" s="132" t="s">
        <v>847</v>
      </c>
      <c r="H215" s="133">
        <v>3640</v>
      </c>
      <c r="I215" s="131">
        <v>3</v>
      </c>
      <c r="J215" s="134">
        <f>อุดรธานี!F41</f>
        <v>261531.03</v>
      </c>
      <c r="K215" s="135">
        <f>อุดรธานี!AK41</f>
        <v>317567.58</v>
      </c>
      <c r="L215" s="136">
        <f>อุดรธานี!AL41</f>
        <v>1502568.02</v>
      </c>
      <c r="M215" s="136">
        <f>อุดรธานี!AM41</f>
        <v>1490007.8099999998</v>
      </c>
      <c r="N215" s="132"/>
      <c r="O215" s="132"/>
      <c r="P215" s="132"/>
      <c r="Q215" s="124">
        <f t="shared" si="8"/>
        <v>12560.210000000196</v>
      </c>
      <c r="R215" s="125">
        <f t="shared" si="9"/>
        <v>412.79341208791209</v>
      </c>
    </row>
    <row r="216" spans="1:18" x14ac:dyDescent="0.35">
      <c r="A216" s="131">
        <v>6</v>
      </c>
      <c r="B216" s="132" t="s">
        <v>64</v>
      </c>
      <c r="C216" s="132" t="s">
        <v>306</v>
      </c>
      <c r="D216" s="132" t="s">
        <v>85</v>
      </c>
      <c r="E216" s="132" t="s">
        <v>44</v>
      </c>
      <c r="F216" s="132" t="s">
        <v>180</v>
      </c>
      <c r="G216" s="132" t="s">
        <v>848</v>
      </c>
      <c r="H216" s="133">
        <v>7398</v>
      </c>
      <c r="I216" s="131">
        <v>5</v>
      </c>
      <c r="J216" s="134">
        <f>อุดรธานี!F42</f>
        <v>966966.21</v>
      </c>
      <c r="K216" s="135">
        <f>อุดรธานี!AK42</f>
        <v>991131.74999999988</v>
      </c>
      <c r="L216" s="136">
        <f>อุดรธานี!AL42</f>
        <v>2684717.23</v>
      </c>
      <c r="M216" s="136">
        <f>อุดรธานี!AM42</f>
        <v>2519187.44</v>
      </c>
      <c r="N216" s="132"/>
      <c r="O216" s="132"/>
      <c r="P216" s="132"/>
      <c r="Q216" s="124">
        <f t="shared" si="8"/>
        <v>165529.79000000004</v>
      </c>
      <c r="R216" s="125">
        <f t="shared" si="9"/>
        <v>362.89770613679372</v>
      </c>
    </row>
    <row r="217" spans="1:18" x14ac:dyDescent="0.35">
      <c r="A217" s="131">
        <v>7</v>
      </c>
      <c r="B217" s="132" t="s">
        <v>64</v>
      </c>
      <c r="C217" s="132" t="s">
        <v>306</v>
      </c>
      <c r="D217" s="132" t="s">
        <v>85</v>
      </c>
      <c r="E217" s="132" t="s">
        <v>44</v>
      </c>
      <c r="F217" s="132" t="s">
        <v>180</v>
      </c>
      <c r="G217" s="132" t="s">
        <v>849</v>
      </c>
      <c r="H217" s="133">
        <v>7430</v>
      </c>
      <c r="I217" s="131">
        <v>5</v>
      </c>
      <c r="J217" s="134">
        <f>อุดรธานี!F43</f>
        <v>902865.06</v>
      </c>
      <c r="K217" s="135">
        <f>อุดรธานี!AK43</f>
        <v>1021398.25</v>
      </c>
      <c r="L217" s="136">
        <f>อุดรธานี!AL43</f>
        <v>2183393.14</v>
      </c>
      <c r="M217" s="136">
        <f>อุดรธานี!AM43</f>
        <v>2236655.38</v>
      </c>
      <c r="N217" s="132"/>
      <c r="O217" s="132"/>
      <c r="P217" s="132"/>
      <c r="Q217" s="124">
        <f t="shared" si="8"/>
        <v>-53262.239999999758</v>
      </c>
      <c r="R217" s="125">
        <f t="shared" si="9"/>
        <v>293.86179542395695</v>
      </c>
    </row>
    <row r="218" spans="1:18" x14ac:dyDescent="0.35">
      <c r="A218" s="131">
        <v>8</v>
      </c>
      <c r="B218" s="132" t="s">
        <v>64</v>
      </c>
      <c r="C218" s="132" t="s">
        <v>306</v>
      </c>
      <c r="D218" s="132" t="s">
        <v>85</v>
      </c>
      <c r="E218" s="132" t="s">
        <v>44</v>
      </c>
      <c r="F218" s="132" t="s">
        <v>180</v>
      </c>
      <c r="G218" s="132" t="s">
        <v>850</v>
      </c>
      <c r="H218" s="133">
        <v>2978</v>
      </c>
      <c r="I218" s="131">
        <v>2</v>
      </c>
      <c r="J218" s="134">
        <f>อุดรธานี!F44</f>
        <v>933502.01</v>
      </c>
      <c r="K218" s="135">
        <f>อุดรธานี!AK44</f>
        <v>616792.68000000005</v>
      </c>
      <c r="L218" s="136">
        <f>อุดรธานี!AL44</f>
        <v>1199709.0699999998</v>
      </c>
      <c r="M218" s="136">
        <f>อุดรธานี!AM44</f>
        <v>1253912.4099999999</v>
      </c>
      <c r="N218" s="132"/>
      <c r="O218" s="132"/>
      <c r="P218" s="132"/>
      <c r="Q218" s="124">
        <f t="shared" si="8"/>
        <v>-54203.340000000084</v>
      </c>
      <c r="R218" s="125">
        <f t="shared" si="9"/>
        <v>402.85731027535252</v>
      </c>
    </row>
    <row r="219" spans="1:18" x14ac:dyDescent="0.35">
      <c r="A219" s="131">
        <v>9</v>
      </c>
      <c r="B219" s="132" t="s">
        <v>64</v>
      </c>
      <c r="C219" s="132" t="s">
        <v>306</v>
      </c>
      <c r="D219" s="132" t="s">
        <v>85</v>
      </c>
      <c r="E219" s="132" t="s">
        <v>44</v>
      </c>
      <c r="F219" s="132" t="s">
        <v>180</v>
      </c>
      <c r="G219" s="132" t="s">
        <v>851</v>
      </c>
      <c r="H219" s="133">
        <v>3394</v>
      </c>
      <c r="I219" s="131">
        <v>3</v>
      </c>
      <c r="J219" s="134">
        <f>อุดรธานี!F45</f>
        <v>274286.31</v>
      </c>
      <c r="K219" s="135">
        <f>อุดรธานี!AK45</f>
        <v>282159.02</v>
      </c>
      <c r="L219" s="136">
        <f>อุดรธานี!AL45</f>
        <v>1086114.53</v>
      </c>
      <c r="M219" s="136">
        <f>อุดรธานี!AM45</f>
        <v>1184349.6600000001</v>
      </c>
      <c r="N219" s="132"/>
      <c r="O219" s="132"/>
      <c r="P219" s="132"/>
      <c r="Q219" s="124">
        <f t="shared" si="8"/>
        <v>-98235.130000000121</v>
      </c>
      <c r="R219" s="125">
        <f t="shared" si="9"/>
        <v>320.01017383618148</v>
      </c>
    </row>
    <row r="220" spans="1:18" x14ac:dyDescent="0.35">
      <c r="A220" s="131">
        <v>10</v>
      </c>
      <c r="B220" s="132" t="s">
        <v>64</v>
      </c>
      <c r="C220" s="132" t="s">
        <v>306</v>
      </c>
      <c r="D220" s="132" t="s">
        <v>85</v>
      </c>
      <c r="E220" s="132" t="s">
        <v>44</v>
      </c>
      <c r="F220" s="132" t="s">
        <v>180</v>
      </c>
      <c r="G220" s="132" t="s">
        <v>852</v>
      </c>
      <c r="H220" s="133">
        <v>1969</v>
      </c>
      <c r="I220" s="131">
        <v>2</v>
      </c>
      <c r="J220" s="134">
        <f>อุดรธานี!F46</f>
        <v>280401.87</v>
      </c>
      <c r="K220" s="135">
        <f>อุดรธานี!AK46</f>
        <v>311589</v>
      </c>
      <c r="L220" s="136">
        <f>อุดรธานี!AL46</f>
        <v>970382.18</v>
      </c>
      <c r="M220" s="136">
        <f>อุดรธานี!AM46</f>
        <v>1028597.97</v>
      </c>
      <c r="N220" s="132"/>
      <c r="O220" s="132"/>
      <c r="P220" s="132"/>
      <c r="Q220" s="124">
        <f t="shared" si="8"/>
        <v>-58215.789999999921</v>
      </c>
      <c r="R220" s="125">
        <f t="shared" si="9"/>
        <v>492.82995429151856</v>
      </c>
    </row>
    <row r="221" spans="1:18" x14ac:dyDescent="0.35">
      <c r="A221" s="131">
        <v>11</v>
      </c>
      <c r="B221" s="132" t="s">
        <v>64</v>
      </c>
      <c r="C221" s="132" t="s">
        <v>306</v>
      </c>
      <c r="D221" s="132" t="s">
        <v>85</v>
      </c>
      <c r="E221" s="132" t="s">
        <v>44</v>
      </c>
      <c r="F221" s="132" t="s">
        <v>180</v>
      </c>
      <c r="G221" s="132" t="s">
        <v>853</v>
      </c>
      <c r="H221" s="133">
        <v>3732</v>
      </c>
      <c r="I221" s="131">
        <v>3</v>
      </c>
      <c r="J221" s="134">
        <f>อุดรธานี!F47</f>
        <v>431056.37</v>
      </c>
      <c r="K221" s="135">
        <f>อุดรธานี!AK47</f>
        <v>440199.44999999995</v>
      </c>
      <c r="L221" s="136">
        <f>อุดรธานี!AL47</f>
        <v>1205531.47</v>
      </c>
      <c r="M221" s="136">
        <f>อุดรธานี!AM47</f>
        <v>1350893.42</v>
      </c>
      <c r="N221" s="132"/>
      <c r="O221" s="132"/>
      <c r="P221" s="132"/>
      <c r="Q221" s="124">
        <f t="shared" si="8"/>
        <v>-145361.94999999995</v>
      </c>
      <c r="R221" s="125">
        <f t="shared" si="9"/>
        <v>323.02558145766346</v>
      </c>
    </row>
    <row r="222" spans="1:18" x14ac:dyDescent="0.35">
      <c r="A222" s="131">
        <v>12</v>
      </c>
      <c r="B222" s="132" t="s">
        <v>64</v>
      </c>
      <c r="C222" s="132" t="s">
        <v>306</v>
      </c>
      <c r="D222" s="132" t="s">
        <v>85</v>
      </c>
      <c r="E222" s="132" t="s">
        <v>44</v>
      </c>
      <c r="F222" s="132" t="s">
        <v>180</v>
      </c>
      <c r="G222" s="132" t="s">
        <v>854</v>
      </c>
      <c r="H222" s="133">
        <v>3225</v>
      </c>
      <c r="I222" s="131">
        <v>3</v>
      </c>
      <c r="J222" s="134">
        <f>อุดรธานี!F48</f>
        <v>609894.94999999995</v>
      </c>
      <c r="K222" s="135">
        <f>อุดรธานี!AK48</f>
        <v>639161.47</v>
      </c>
      <c r="L222" s="136">
        <f>อุดรธานี!AL48</f>
        <v>1143595.75</v>
      </c>
      <c r="M222" s="136">
        <f>อุดรธานี!AM48</f>
        <v>1062169.52</v>
      </c>
      <c r="N222" s="132"/>
      <c r="O222" s="132"/>
      <c r="P222" s="132"/>
      <c r="Q222" s="124">
        <f t="shared" si="8"/>
        <v>81426.229999999981</v>
      </c>
      <c r="R222" s="125">
        <f t="shared" si="9"/>
        <v>354.60333333333335</v>
      </c>
    </row>
    <row r="223" spans="1:18" s="143" customFormat="1" x14ac:dyDescent="0.35">
      <c r="A223" s="137">
        <v>2</v>
      </c>
      <c r="B223" s="138" t="s">
        <v>64</v>
      </c>
      <c r="C223" s="138"/>
      <c r="D223" s="138"/>
      <c r="E223" s="138" t="s">
        <v>77</v>
      </c>
      <c r="F223" s="138"/>
      <c r="G223" s="138" t="s">
        <v>308</v>
      </c>
      <c r="H223" s="144">
        <f>SUM(H211:H222)</f>
        <v>44894</v>
      </c>
      <c r="I223" s="137"/>
      <c r="J223" s="140">
        <f>SUM(J211:J222)</f>
        <v>7229671.8999999994</v>
      </c>
      <c r="K223" s="140">
        <f>SUM(K211:K222)</f>
        <v>7234487.1199999992</v>
      </c>
      <c r="L223" s="140">
        <f>SUM(L211:L222)</f>
        <v>16091327.57</v>
      </c>
      <c r="M223" s="140">
        <f>SUM(M211:M222)</f>
        <v>16117918.59</v>
      </c>
      <c r="N223" s="138">
        <v>11</v>
      </c>
      <c r="O223" s="138">
        <v>11</v>
      </c>
      <c r="P223" s="138">
        <f>N223-O223</f>
        <v>0</v>
      </c>
      <c r="Q223" s="141">
        <f t="shared" si="8"/>
        <v>-26591.019999999553</v>
      </c>
      <c r="R223" s="142">
        <f>L223/H223</f>
        <v>358.42935737515035</v>
      </c>
    </row>
    <row r="224" spans="1:18" x14ac:dyDescent="0.35">
      <c r="A224" s="131">
        <v>1</v>
      </c>
      <c r="B224" s="132" t="s">
        <v>64</v>
      </c>
      <c r="C224" s="132" t="s">
        <v>31</v>
      </c>
      <c r="D224" s="132" t="s">
        <v>92</v>
      </c>
      <c r="E224" s="132" t="s">
        <v>32</v>
      </c>
      <c r="F224" s="132" t="s">
        <v>210</v>
      </c>
      <c r="G224" s="132" t="s">
        <v>309</v>
      </c>
      <c r="H224" s="133"/>
      <c r="I224" s="131"/>
      <c r="J224" s="134"/>
      <c r="K224" s="135"/>
      <c r="L224" s="136"/>
      <c r="M224" s="136"/>
      <c r="N224" s="132"/>
      <c r="O224" s="132"/>
      <c r="P224" s="132"/>
    </row>
    <row r="225" spans="1:18" x14ac:dyDescent="0.35">
      <c r="A225" s="131">
        <v>2</v>
      </c>
      <c r="B225" s="132" t="s">
        <v>64</v>
      </c>
      <c r="C225" s="132" t="s">
        <v>31</v>
      </c>
      <c r="D225" s="132" t="s">
        <v>92</v>
      </c>
      <c r="E225" s="132" t="s">
        <v>32</v>
      </c>
      <c r="F225" s="132" t="s">
        <v>180</v>
      </c>
      <c r="G225" s="132" t="s">
        <v>855</v>
      </c>
      <c r="H225" s="133">
        <v>3207</v>
      </c>
      <c r="I225" s="131">
        <v>3</v>
      </c>
      <c r="J225" s="134">
        <f>อุดรธานี!F49</f>
        <v>187849.83</v>
      </c>
      <c r="K225" s="135">
        <f>อุดรธานี!AK49</f>
        <v>476776.6</v>
      </c>
      <c r="L225" s="136">
        <f>อุดรธานี!AL49</f>
        <v>1281127.47</v>
      </c>
      <c r="M225" s="136">
        <f>อุดรธานี!AM49</f>
        <v>1306256.32</v>
      </c>
      <c r="N225" s="132"/>
      <c r="O225" s="132"/>
      <c r="P225" s="132"/>
      <c r="Q225" s="124">
        <f t="shared" si="8"/>
        <v>-25128.850000000093</v>
      </c>
      <c r="R225" s="125">
        <f t="shared" si="9"/>
        <v>399.47847521047709</v>
      </c>
    </row>
    <row r="226" spans="1:18" x14ac:dyDescent="0.35">
      <c r="A226" s="131">
        <v>3</v>
      </c>
      <c r="B226" s="132" t="s">
        <v>64</v>
      </c>
      <c r="C226" s="132" t="s">
        <v>31</v>
      </c>
      <c r="D226" s="132" t="s">
        <v>92</v>
      </c>
      <c r="E226" s="132" t="s">
        <v>32</v>
      </c>
      <c r="F226" s="132" t="s">
        <v>180</v>
      </c>
      <c r="G226" s="132" t="s">
        <v>856</v>
      </c>
      <c r="H226" s="133">
        <v>3287</v>
      </c>
      <c r="I226" s="131">
        <v>3</v>
      </c>
      <c r="J226" s="134">
        <f>อุดรธานี!F50</f>
        <v>116090.01</v>
      </c>
      <c r="K226" s="134">
        <f>อุดรธานี!AK50</f>
        <v>376884.32</v>
      </c>
      <c r="L226" s="136">
        <f>อุดรธานี!AL50</f>
        <v>1691751.13</v>
      </c>
      <c r="M226" s="136">
        <f>อุดรธานี!AM50</f>
        <v>1477995.2</v>
      </c>
      <c r="N226" s="132"/>
      <c r="O226" s="132"/>
      <c r="P226" s="132"/>
      <c r="Q226" s="124">
        <f t="shared" si="8"/>
        <v>213755.92999999993</v>
      </c>
      <c r="R226" s="125">
        <f t="shared" si="9"/>
        <v>514.67938241557647</v>
      </c>
    </row>
    <row r="227" spans="1:18" s="182" customFormat="1" x14ac:dyDescent="0.35">
      <c r="A227" s="176">
        <v>4</v>
      </c>
      <c r="B227" s="177" t="s">
        <v>64</v>
      </c>
      <c r="C227" s="177" t="s">
        <v>31</v>
      </c>
      <c r="D227" s="177" t="s">
        <v>92</v>
      </c>
      <c r="E227" s="177" t="s">
        <v>32</v>
      </c>
      <c r="F227" s="177" t="s">
        <v>180</v>
      </c>
      <c r="G227" s="177" t="s">
        <v>857</v>
      </c>
      <c r="H227" s="178">
        <v>3009</v>
      </c>
      <c r="I227" s="179">
        <v>3</v>
      </c>
      <c r="J227" s="185">
        <f>อุดรธานี!F51</f>
        <v>109387.71</v>
      </c>
      <c r="K227" s="185">
        <f>อุดรธานี!AK51</f>
        <v>174563.22</v>
      </c>
      <c r="L227" s="185">
        <f>อุดรธานี!AL51</f>
        <v>1314538.3500000001</v>
      </c>
      <c r="M227" s="185">
        <f>อุดรธานี!AM51</f>
        <v>1311572.4099999999</v>
      </c>
      <c r="N227" s="177"/>
      <c r="O227" s="177"/>
      <c r="P227" s="177"/>
      <c r="Q227" s="181">
        <f t="shared" si="8"/>
        <v>2965.940000000177</v>
      </c>
      <c r="R227" s="181">
        <f t="shared" si="9"/>
        <v>436.86884346959124</v>
      </c>
    </row>
    <row r="228" spans="1:18" s="182" customFormat="1" x14ac:dyDescent="0.35">
      <c r="A228" s="176">
        <v>5</v>
      </c>
      <c r="B228" s="177" t="s">
        <v>64</v>
      </c>
      <c r="C228" s="177" t="s">
        <v>31</v>
      </c>
      <c r="D228" s="177" t="s">
        <v>92</v>
      </c>
      <c r="E228" s="177" t="s">
        <v>32</v>
      </c>
      <c r="F228" s="177" t="s">
        <v>180</v>
      </c>
      <c r="G228" s="177" t="s">
        <v>858</v>
      </c>
      <c r="H228" s="178">
        <v>2495</v>
      </c>
      <c r="I228" s="179">
        <v>2</v>
      </c>
      <c r="J228" s="185">
        <f>อุดรธานี!F52</f>
        <v>146381.01999999999</v>
      </c>
      <c r="K228" s="185">
        <f>อุดรธานี!AK52</f>
        <v>239375.70999999996</v>
      </c>
      <c r="L228" s="185">
        <f>อุดรธานี!AL52</f>
        <v>1728190.02</v>
      </c>
      <c r="M228" s="185">
        <f>อุดรธานี!AM52</f>
        <v>1594205.4000000001</v>
      </c>
      <c r="N228" s="177"/>
      <c r="O228" s="177"/>
      <c r="P228" s="177"/>
      <c r="Q228" s="181">
        <f t="shared" si="8"/>
        <v>133984.61999999988</v>
      </c>
      <c r="R228" s="181">
        <f t="shared" si="9"/>
        <v>692.66133066132261</v>
      </c>
    </row>
    <row r="229" spans="1:18" s="182" customFormat="1" x14ac:dyDescent="0.35">
      <c r="A229" s="176">
        <v>6</v>
      </c>
      <c r="B229" s="177" t="s">
        <v>64</v>
      </c>
      <c r="C229" s="177" t="s">
        <v>31</v>
      </c>
      <c r="D229" s="177" t="s">
        <v>92</v>
      </c>
      <c r="E229" s="177" t="s">
        <v>32</v>
      </c>
      <c r="F229" s="177" t="s">
        <v>180</v>
      </c>
      <c r="G229" s="177" t="s">
        <v>859</v>
      </c>
      <c r="H229" s="178">
        <v>5264</v>
      </c>
      <c r="I229" s="179">
        <v>4</v>
      </c>
      <c r="J229" s="185">
        <f>อุดรธานี!F53</f>
        <v>232250.37</v>
      </c>
      <c r="K229" s="185">
        <f>อุดรธานี!AK53</f>
        <v>88389.780000000028</v>
      </c>
      <c r="L229" s="185">
        <f>อุดรธานี!AL53</f>
        <v>1552704.53</v>
      </c>
      <c r="M229" s="185">
        <f>อุดรธานี!AM53</f>
        <v>2035087.52</v>
      </c>
      <c r="N229" s="177"/>
      <c r="O229" s="177"/>
      <c r="P229" s="177"/>
      <c r="Q229" s="181">
        <f t="shared" si="8"/>
        <v>-482382.99</v>
      </c>
      <c r="R229" s="181">
        <f t="shared" si="9"/>
        <v>294.96666603343465</v>
      </c>
    </row>
    <row r="230" spans="1:18" s="189" customFormat="1" x14ac:dyDescent="0.35">
      <c r="A230" s="183">
        <v>7</v>
      </c>
      <c r="B230" s="184" t="s">
        <v>64</v>
      </c>
      <c r="C230" s="184" t="s">
        <v>31</v>
      </c>
      <c r="D230" s="184" t="s">
        <v>92</v>
      </c>
      <c r="E230" s="184" t="s">
        <v>32</v>
      </c>
      <c r="F230" s="184" t="s">
        <v>180</v>
      </c>
      <c r="G230" s="184" t="s">
        <v>860</v>
      </c>
      <c r="H230" s="178">
        <v>2213</v>
      </c>
      <c r="I230" s="183">
        <v>2</v>
      </c>
      <c r="J230" s="185">
        <f>อุดรธานี!F54</f>
        <v>279320.90000000002</v>
      </c>
      <c r="K230" s="185">
        <f>อุดรธานี!AK54</f>
        <v>495575.2</v>
      </c>
      <c r="L230" s="185">
        <f>อุดรธานี!AL54</f>
        <v>1103750.3</v>
      </c>
      <c r="M230" s="185">
        <f>อุดรธานี!AM54</f>
        <v>1189045.6400000001</v>
      </c>
      <c r="N230" s="184"/>
      <c r="O230" s="184"/>
      <c r="P230" s="184"/>
      <c r="Q230" s="187">
        <f t="shared" si="8"/>
        <v>-85295.340000000084</v>
      </c>
      <c r="R230" s="188">
        <f t="shared" si="9"/>
        <v>498.75747853592412</v>
      </c>
    </row>
    <row r="231" spans="1:18" s="189" customFormat="1" x14ac:dyDescent="0.35">
      <c r="A231" s="183">
        <v>8</v>
      </c>
      <c r="B231" s="184" t="s">
        <v>64</v>
      </c>
      <c r="C231" s="184" t="s">
        <v>31</v>
      </c>
      <c r="D231" s="184" t="s">
        <v>92</v>
      </c>
      <c r="E231" s="184" t="s">
        <v>32</v>
      </c>
      <c r="F231" s="184" t="s">
        <v>180</v>
      </c>
      <c r="G231" s="184" t="s">
        <v>861</v>
      </c>
      <c r="H231" s="178">
        <v>2562</v>
      </c>
      <c r="I231" s="183">
        <v>2</v>
      </c>
      <c r="J231" s="185">
        <f>อุดรธานี!F55</f>
        <v>90947.44</v>
      </c>
      <c r="K231" s="185">
        <f>อุดรธานี!AK55</f>
        <v>208468.45</v>
      </c>
      <c r="L231" s="185">
        <f>อุดรธานี!AL55</f>
        <v>1034983.4199999999</v>
      </c>
      <c r="M231" s="185">
        <f>อุดรธานี!AM55</f>
        <v>1015908.88</v>
      </c>
      <c r="N231" s="184"/>
      <c r="O231" s="184"/>
      <c r="P231" s="184"/>
      <c r="Q231" s="187">
        <f t="shared" si="8"/>
        <v>19074.539999999921</v>
      </c>
      <c r="R231" s="188">
        <f t="shared" si="9"/>
        <v>403.97479313036689</v>
      </c>
    </row>
    <row r="232" spans="1:18" s="182" customFormat="1" x14ac:dyDescent="0.35">
      <c r="A232" s="176">
        <v>9</v>
      </c>
      <c r="B232" s="177" t="s">
        <v>64</v>
      </c>
      <c r="C232" s="177" t="s">
        <v>31</v>
      </c>
      <c r="D232" s="177" t="s">
        <v>92</v>
      </c>
      <c r="E232" s="177" t="s">
        <v>32</v>
      </c>
      <c r="F232" s="177" t="s">
        <v>180</v>
      </c>
      <c r="G232" s="177" t="s">
        <v>862</v>
      </c>
      <c r="H232" s="178">
        <v>7114</v>
      </c>
      <c r="I232" s="179">
        <v>5</v>
      </c>
      <c r="J232" s="185">
        <f>อุดรธานี!F56</f>
        <v>177513.81</v>
      </c>
      <c r="K232" s="185">
        <f>อุดรธานี!AK56</f>
        <v>326560.24</v>
      </c>
      <c r="L232" s="185">
        <f>อุดรธานี!AL56</f>
        <v>1865489.42</v>
      </c>
      <c r="M232" s="185">
        <f>อุดรธานี!AM56</f>
        <v>1965566.12</v>
      </c>
      <c r="N232" s="177"/>
      <c r="O232" s="177"/>
      <c r="P232" s="177"/>
      <c r="Q232" s="181">
        <f t="shared" si="8"/>
        <v>-100076.70000000019</v>
      </c>
      <c r="R232" s="181">
        <f t="shared" si="9"/>
        <v>262.22791959516445</v>
      </c>
    </row>
    <row r="233" spans="1:18" s="189" customFormat="1" x14ac:dyDescent="0.35">
      <c r="A233" s="183">
        <v>10</v>
      </c>
      <c r="B233" s="184" t="s">
        <v>64</v>
      </c>
      <c r="C233" s="184" t="s">
        <v>31</v>
      </c>
      <c r="D233" s="184" t="s">
        <v>92</v>
      </c>
      <c r="E233" s="184" t="s">
        <v>32</v>
      </c>
      <c r="F233" s="184" t="s">
        <v>180</v>
      </c>
      <c r="G233" s="184" t="s">
        <v>863</v>
      </c>
      <c r="H233" s="178">
        <v>6804</v>
      </c>
      <c r="I233" s="183">
        <v>5</v>
      </c>
      <c r="J233" s="185">
        <f>อุดรธานี!F57</f>
        <v>93137.81</v>
      </c>
      <c r="K233" s="186">
        <f>อุดรธานี!AK57</f>
        <v>181398.27</v>
      </c>
      <c r="L233" s="185">
        <f>อุดรธานี!AL57</f>
        <v>1742818.8599999999</v>
      </c>
      <c r="M233" s="185">
        <f>อุดรธานี!AM57</f>
        <v>1787409.46</v>
      </c>
      <c r="N233" s="184"/>
      <c r="O233" s="184"/>
      <c r="P233" s="184"/>
      <c r="Q233" s="187">
        <f t="shared" si="8"/>
        <v>-44590.600000000093</v>
      </c>
      <c r="R233" s="188">
        <f t="shared" si="9"/>
        <v>256.14621693121688</v>
      </c>
    </row>
    <row r="234" spans="1:18" s="182" customFormat="1" x14ac:dyDescent="0.35">
      <c r="A234" s="176">
        <v>11</v>
      </c>
      <c r="B234" s="177" t="s">
        <v>64</v>
      </c>
      <c r="C234" s="177" t="s">
        <v>31</v>
      </c>
      <c r="D234" s="177" t="s">
        <v>92</v>
      </c>
      <c r="E234" s="177" t="s">
        <v>32</v>
      </c>
      <c r="F234" s="177" t="s">
        <v>180</v>
      </c>
      <c r="G234" s="177" t="s">
        <v>864</v>
      </c>
      <c r="H234" s="178">
        <v>3739</v>
      </c>
      <c r="I234" s="179">
        <v>3</v>
      </c>
      <c r="J234" s="180">
        <f>อุดรธานี!F58</f>
        <v>73998.31</v>
      </c>
      <c r="K234" s="180">
        <f>อุดรธานี!AK58</f>
        <v>331149.01</v>
      </c>
      <c r="L234" s="180">
        <f>อุดรธานี!AL58</f>
        <v>1888566.94</v>
      </c>
      <c r="M234" s="180">
        <f>อุดรธานี!AM58</f>
        <v>1861960.48</v>
      </c>
      <c r="N234" s="177"/>
      <c r="O234" s="177"/>
      <c r="P234" s="177"/>
      <c r="Q234" s="181">
        <f t="shared" si="8"/>
        <v>26606.459999999963</v>
      </c>
      <c r="R234" s="181">
        <f t="shared" si="9"/>
        <v>505.09947579566727</v>
      </c>
    </row>
    <row r="235" spans="1:18" s="182" customFormat="1" x14ac:dyDescent="0.35">
      <c r="A235" s="176">
        <v>12</v>
      </c>
      <c r="B235" s="177" t="s">
        <v>64</v>
      </c>
      <c r="C235" s="177" t="s">
        <v>31</v>
      </c>
      <c r="D235" s="177" t="s">
        <v>92</v>
      </c>
      <c r="E235" s="177" t="s">
        <v>32</v>
      </c>
      <c r="F235" s="177" t="s">
        <v>180</v>
      </c>
      <c r="G235" s="177" t="s">
        <v>865</v>
      </c>
      <c r="H235" s="178">
        <v>2743</v>
      </c>
      <c r="I235" s="179">
        <v>2</v>
      </c>
      <c r="J235" s="180">
        <f>อุดรธานี!F59</f>
        <v>73650.84</v>
      </c>
      <c r="K235" s="180">
        <f>อุดรธานี!AK59</f>
        <v>391208.85</v>
      </c>
      <c r="L235" s="180">
        <f>อุดรธานี!AL59</f>
        <v>1309706.79</v>
      </c>
      <c r="M235" s="180">
        <f>อุดรธานี!AM59</f>
        <v>1169791.48</v>
      </c>
      <c r="N235" s="177"/>
      <c r="O235" s="177"/>
      <c r="P235" s="177"/>
      <c r="Q235" s="181">
        <f t="shared" si="8"/>
        <v>139915.31000000006</v>
      </c>
      <c r="R235" s="181">
        <f t="shared" si="9"/>
        <v>477.4723988333941</v>
      </c>
    </row>
    <row r="236" spans="1:18" s="143" customFormat="1" x14ac:dyDescent="0.35">
      <c r="A236" s="137">
        <v>3</v>
      </c>
      <c r="B236" s="138" t="s">
        <v>64</v>
      </c>
      <c r="C236" s="138"/>
      <c r="D236" s="138"/>
      <c r="E236" s="138" t="s">
        <v>77</v>
      </c>
      <c r="F236" s="138"/>
      <c r="G236" s="138" t="s">
        <v>310</v>
      </c>
      <c r="H236" s="144">
        <f>SUM(H224:H235)</f>
        <v>42437</v>
      </c>
      <c r="I236" s="137"/>
      <c r="J236" s="140">
        <f>SUM(J224:J235)</f>
        <v>1580528.05</v>
      </c>
      <c r="K236" s="140">
        <f>SUM(K224:K235)</f>
        <v>3290349.65</v>
      </c>
      <c r="L236" s="140">
        <f>SUM(L224:L235)</f>
        <v>16513627.229999997</v>
      </c>
      <c r="M236" s="140">
        <f>SUM(M224:M235)</f>
        <v>16714798.910000004</v>
      </c>
      <c r="N236" s="138">
        <v>11</v>
      </c>
      <c r="O236" s="138">
        <v>11</v>
      </c>
      <c r="P236" s="138">
        <f>N236-O236</f>
        <v>0</v>
      </c>
      <c r="Q236" s="190">
        <f t="shared" si="8"/>
        <v>-201171.68000000715</v>
      </c>
      <c r="R236" s="142">
        <f>L236/H236</f>
        <v>389.1327669250889</v>
      </c>
    </row>
    <row r="237" spans="1:18" x14ac:dyDescent="0.35">
      <c r="A237" s="131">
        <v>1</v>
      </c>
      <c r="B237" s="132" t="s">
        <v>64</v>
      </c>
      <c r="C237" s="132" t="s">
        <v>33</v>
      </c>
      <c r="D237" s="132" t="s">
        <v>99</v>
      </c>
      <c r="E237" s="132" t="s">
        <v>34</v>
      </c>
      <c r="F237" s="132" t="s">
        <v>177</v>
      </c>
      <c r="G237" s="132" t="s">
        <v>311</v>
      </c>
      <c r="H237" s="133"/>
      <c r="I237" s="131"/>
      <c r="J237" s="134"/>
      <c r="K237" s="135"/>
      <c r="L237" s="136"/>
      <c r="M237" s="136"/>
      <c r="N237" s="132"/>
      <c r="O237" s="132"/>
      <c r="P237" s="132"/>
    </row>
    <row r="238" spans="1:18" s="151" customFormat="1" x14ac:dyDescent="0.35">
      <c r="A238" s="145">
        <v>2</v>
      </c>
      <c r="B238" s="146" t="s">
        <v>64</v>
      </c>
      <c r="C238" s="146" t="s">
        <v>33</v>
      </c>
      <c r="D238" s="146" t="s">
        <v>99</v>
      </c>
      <c r="E238" s="146" t="s">
        <v>34</v>
      </c>
      <c r="F238" s="146" t="s">
        <v>180</v>
      </c>
      <c r="G238" s="146" t="s">
        <v>866</v>
      </c>
      <c r="H238" s="147">
        <v>4721</v>
      </c>
      <c r="I238" s="145">
        <v>4</v>
      </c>
      <c r="J238" s="136">
        <f>อุดรธานี!F60</f>
        <v>1464023.84</v>
      </c>
      <c r="K238" s="136">
        <f>อุดรธานี!AK60</f>
        <v>1545315.21</v>
      </c>
      <c r="L238" s="136">
        <f>อุดรธานี!AL60</f>
        <v>1470477.33</v>
      </c>
      <c r="M238" s="136">
        <f>อุดรธานี!AM60</f>
        <v>1160993.8999999999</v>
      </c>
      <c r="N238" s="191"/>
      <c r="O238" s="191"/>
      <c r="P238" s="191"/>
      <c r="Q238" s="149">
        <f t="shared" si="8"/>
        <v>309483.43000000017</v>
      </c>
      <c r="R238" s="150">
        <f t="shared" si="9"/>
        <v>311.47581656428724</v>
      </c>
    </row>
    <row r="239" spans="1:18" x14ac:dyDescent="0.35">
      <c r="A239" s="131">
        <v>3</v>
      </c>
      <c r="B239" s="132" t="s">
        <v>64</v>
      </c>
      <c r="C239" s="132" t="s">
        <v>33</v>
      </c>
      <c r="D239" s="132" t="s">
        <v>99</v>
      </c>
      <c r="E239" s="132" t="s">
        <v>34</v>
      </c>
      <c r="F239" s="132" t="s">
        <v>180</v>
      </c>
      <c r="G239" s="132" t="s">
        <v>867</v>
      </c>
      <c r="H239" s="133">
        <v>8384</v>
      </c>
      <c r="I239" s="131">
        <v>5</v>
      </c>
      <c r="J239" s="185">
        <f>อุดรธานี!F61</f>
        <v>2828329.31</v>
      </c>
      <c r="K239" s="185">
        <f>อุดรธานี!AK61</f>
        <v>2930774.6</v>
      </c>
      <c r="L239" s="185">
        <f>อุดรธานี!AL61</f>
        <v>4726768.8</v>
      </c>
      <c r="M239" s="185">
        <f>อุดรธานี!AM61</f>
        <v>3294403.9</v>
      </c>
      <c r="N239" s="132"/>
      <c r="O239" s="132"/>
      <c r="P239" s="132"/>
      <c r="Q239" s="124">
        <f t="shared" si="8"/>
        <v>1432364.9</v>
      </c>
      <c r="R239" s="125">
        <f t="shared" si="9"/>
        <v>563.78444656488546</v>
      </c>
    </row>
    <row r="240" spans="1:18" x14ac:dyDescent="0.35">
      <c r="A240" s="145">
        <v>4</v>
      </c>
      <c r="B240" s="132" t="s">
        <v>64</v>
      </c>
      <c r="C240" s="132" t="s">
        <v>33</v>
      </c>
      <c r="D240" s="132" t="s">
        <v>99</v>
      </c>
      <c r="E240" s="132" t="s">
        <v>34</v>
      </c>
      <c r="F240" s="132" t="s">
        <v>180</v>
      </c>
      <c r="G240" s="132" t="s">
        <v>868</v>
      </c>
      <c r="H240" s="133">
        <v>4586</v>
      </c>
      <c r="I240" s="131">
        <v>4</v>
      </c>
      <c r="J240" s="185">
        <f>อุดรธานี!F62</f>
        <v>243686.14</v>
      </c>
      <c r="K240" s="185">
        <f>อุดรธานี!AK62</f>
        <v>682558.06</v>
      </c>
      <c r="L240" s="185">
        <f>อุดรธานี!AL62</f>
        <v>1748291.19</v>
      </c>
      <c r="M240" s="185">
        <f>อุดรธานี!AM62</f>
        <v>1754280.18</v>
      </c>
      <c r="N240" s="132"/>
      <c r="O240" s="132"/>
      <c r="P240" s="132"/>
      <c r="Q240" s="124">
        <f t="shared" si="8"/>
        <v>-5988.9899999999907</v>
      </c>
      <c r="R240" s="125">
        <f t="shared" si="9"/>
        <v>381.22354775403403</v>
      </c>
    </row>
    <row r="241" spans="1:18" x14ac:dyDescent="0.35">
      <c r="A241" s="131">
        <v>5</v>
      </c>
      <c r="B241" s="132" t="s">
        <v>64</v>
      </c>
      <c r="C241" s="132" t="s">
        <v>33</v>
      </c>
      <c r="D241" s="132" t="s">
        <v>99</v>
      </c>
      <c r="E241" s="132" t="s">
        <v>34</v>
      </c>
      <c r="F241" s="132" t="s">
        <v>180</v>
      </c>
      <c r="G241" s="132" t="s">
        <v>869</v>
      </c>
      <c r="H241" s="133">
        <v>3004</v>
      </c>
      <c r="I241" s="131">
        <v>2</v>
      </c>
      <c r="J241" s="185">
        <f>อุดรธานี!F63</f>
        <v>403753.13</v>
      </c>
      <c r="K241" s="185">
        <f>อุดรธานี!AK63</f>
        <v>487501.97</v>
      </c>
      <c r="L241" s="185">
        <f>อุดรธานี!AL63</f>
        <v>1087876.95</v>
      </c>
      <c r="M241" s="185">
        <f>อุดรธานี!AM63</f>
        <v>1032628.6200000001</v>
      </c>
      <c r="N241" s="132"/>
      <c r="O241" s="132"/>
      <c r="P241" s="132"/>
      <c r="Q241" s="124">
        <f t="shared" si="8"/>
        <v>55248.329999999842</v>
      </c>
      <c r="R241" s="125">
        <f t="shared" si="9"/>
        <v>362.14279294274297</v>
      </c>
    </row>
    <row r="242" spans="1:18" x14ac:dyDescent="0.35">
      <c r="A242" s="145">
        <v>6</v>
      </c>
      <c r="B242" s="132" t="s">
        <v>64</v>
      </c>
      <c r="C242" s="132" t="s">
        <v>33</v>
      </c>
      <c r="D242" s="132" t="s">
        <v>99</v>
      </c>
      <c r="E242" s="132" t="s">
        <v>34</v>
      </c>
      <c r="F242" s="132" t="s">
        <v>180</v>
      </c>
      <c r="G242" s="132" t="s">
        <v>870</v>
      </c>
      <c r="H242" s="133">
        <v>7236</v>
      </c>
      <c r="I242" s="131">
        <v>5</v>
      </c>
      <c r="J242" s="185">
        <f>อุดรธานี!F64</f>
        <v>606860.81000000006</v>
      </c>
      <c r="K242" s="185">
        <f>อุดรธานี!AK64</f>
        <v>653750.33000000007</v>
      </c>
      <c r="L242" s="185">
        <f>อุดรธานี!AL64</f>
        <v>1699276.39</v>
      </c>
      <c r="M242" s="185">
        <f>อุดรธานี!AM64</f>
        <v>1324876.22</v>
      </c>
      <c r="N242" s="132"/>
      <c r="O242" s="132"/>
      <c r="P242" s="132"/>
      <c r="Q242" s="124">
        <f t="shared" si="8"/>
        <v>374400.16999999993</v>
      </c>
      <c r="R242" s="125">
        <f t="shared" si="9"/>
        <v>234.83642758430071</v>
      </c>
    </row>
    <row r="243" spans="1:18" x14ac:dyDescent="0.35">
      <c r="A243" s="131">
        <v>7</v>
      </c>
      <c r="B243" s="132" t="s">
        <v>64</v>
      </c>
      <c r="C243" s="132" t="s">
        <v>33</v>
      </c>
      <c r="D243" s="132" t="s">
        <v>99</v>
      </c>
      <c r="E243" s="132" t="s">
        <v>34</v>
      </c>
      <c r="F243" s="132" t="s">
        <v>180</v>
      </c>
      <c r="G243" s="132" t="s">
        <v>871</v>
      </c>
      <c r="H243" s="133">
        <v>5706</v>
      </c>
      <c r="I243" s="131">
        <v>4</v>
      </c>
      <c r="J243" s="185">
        <f>อุดรธานี!F65</f>
        <v>638388.65</v>
      </c>
      <c r="K243" s="185">
        <f>อุดรธานี!AK65</f>
        <v>992342.89000000013</v>
      </c>
      <c r="L243" s="185">
        <f>อุดรธานี!AL65</f>
        <v>2814346.9299999997</v>
      </c>
      <c r="M243" s="185">
        <f>อุดรธานี!AM65</f>
        <v>2141011.96</v>
      </c>
      <c r="N243" s="132"/>
      <c r="O243" s="132"/>
      <c r="P243" s="132"/>
      <c r="Q243" s="124">
        <f t="shared" si="8"/>
        <v>673334.96999999974</v>
      </c>
      <c r="R243" s="125">
        <f t="shared" si="9"/>
        <v>493.22589029092177</v>
      </c>
    </row>
    <row r="244" spans="1:18" x14ac:dyDescent="0.35">
      <c r="A244" s="145">
        <v>8</v>
      </c>
      <c r="B244" s="132" t="s">
        <v>64</v>
      </c>
      <c r="C244" s="132" t="s">
        <v>33</v>
      </c>
      <c r="D244" s="132" t="s">
        <v>99</v>
      </c>
      <c r="E244" s="132" t="s">
        <v>34</v>
      </c>
      <c r="F244" s="132" t="s">
        <v>180</v>
      </c>
      <c r="G244" s="132" t="s">
        <v>873</v>
      </c>
      <c r="H244" s="133">
        <v>3449</v>
      </c>
      <c r="I244" s="131">
        <v>3</v>
      </c>
      <c r="J244" s="185">
        <f>อุดรธานี!F67</f>
        <v>718251.49</v>
      </c>
      <c r="K244" s="185">
        <f>อุดรธานี!AK67</f>
        <v>800392.26</v>
      </c>
      <c r="L244" s="185">
        <f>อุดรธานี!AL67</f>
        <v>1343845.61</v>
      </c>
      <c r="M244" s="185">
        <f>อุดรธานี!AM67</f>
        <v>1297949.74</v>
      </c>
      <c r="N244" s="132"/>
      <c r="O244" s="132"/>
      <c r="P244" s="132"/>
      <c r="Q244" s="124">
        <f t="shared" si="8"/>
        <v>45895.870000000112</v>
      </c>
      <c r="R244" s="125">
        <f t="shared" si="9"/>
        <v>389.63340388518412</v>
      </c>
    </row>
    <row r="245" spans="1:18" x14ac:dyDescent="0.35">
      <c r="A245" s="131">
        <v>9</v>
      </c>
      <c r="B245" s="132" t="s">
        <v>64</v>
      </c>
      <c r="C245" s="132" t="s">
        <v>33</v>
      </c>
      <c r="D245" s="132" t="s">
        <v>99</v>
      </c>
      <c r="E245" s="132" t="s">
        <v>34</v>
      </c>
      <c r="F245" s="132" t="s">
        <v>180</v>
      </c>
      <c r="G245" s="132" t="s">
        <v>874</v>
      </c>
      <c r="H245" s="133">
        <v>4497</v>
      </c>
      <c r="I245" s="131">
        <v>3</v>
      </c>
      <c r="J245" s="185">
        <f>อุดรธานี!F68</f>
        <v>532233.17000000004</v>
      </c>
      <c r="K245" s="185">
        <f>อุดรธานี!AK68</f>
        <v>675804.69</v>
      </c>
      <c r="L245" s="185">
        <f>อุดรธานี!AL68</f>
        <v>1130578.1800000002</v>
      </c>
      <c r="M245" s="185">
        <f>อุดรธานี!AM68</f>
        <v>1013589.2300000001</v>
      </c>
      <c r="N245" s="132"/>
      <c r="O245" s="132"/>
      <c r="P245" s="132"/>
      <c r="Q245" s="124">
        <f t="shared" si="8"/>
        <v>116988.95000000007</v>
      </c>
      <c r="R245" s="125">
        <f t="shared" si="9"/>
        <v>251.40720035579278</v>
      </c>
    </row>
    <row r="246" spans="1:18" x14ac:dyDescent="0.35">
      <c r="A246" s="145">
        <v>10</v>
      </c>
      <c r="B246" s="132" t="s">
        <v>64</v>
      </c>
      <c r="C246" s="132" t="s">
        <v>33</v>
      </c>
      <c r="D246" s="132" t="s">
        <v>99</v>
      </c>
      <c r="E246" s="132" t="s">
        <v>34</v>
      </c>
      <c r="F246" s="132" t="s">
        <v>180</v>
      </c>
      <c r="G246" s="132" t="s">
        <v>875</v>
      </c>
      <c r="H246" s="133">
        <v>3008</v>
      </c>
      <c r="I246" s="131">
        <v>3</v>
      </c>
      <c r="J246" s="185">
        <f>อุดรธานี!F69</f>
        <v>190632.2</v>
      </c>
      <c r="K246" s="185">
        <f>อุดรธานี!AK69</f>
        <v>255838.52999999997</v>
      </c>
      <c r="L246" s="185">
        <f>อุดรธานี!AL69</f>
        <v>932677.52</v>
      </c>
      <c r="M246" s="185">
        <f>อุดรธานี!AM69</f>
        <v>879556.69</v>
      </c>
      <c r="N246" s="132"/>
      <c r="O246" s="132"/>
      <c r="P246" s="132"/>
      <c r="Q246" s="124">
        <f t="shared" si="8"/>
        <v>53120.830000000075</v>
      </c>
      <c r="R246" s="125">
        <f t="shared" si="9"/>
        <v>310.06566489361705</v>
      </c>
    </row>
    <row r="247" spans="1:18" x14ac:dyDescent="0.35">
      <c r="A247" s="131">
        <v>11</v>
      </c>
      <c r="B247" s="132" t="s">
        <v>64</v>
      </c>
      <c r="C247" s="132" t="s">
        <v>33</v>
      </c>
      <c r="D247" s="132" t="s">
        <v>99</v>
      </c>
      <c r="E247" s="132" t="s">
        <v>34</v>
      </c>
      <c r="F247" s="132" t="s">
        <v>180</v>
      </c>
      <c r="G247" s="132" t="s">
        <v>876</v>
      </c>
      <c r="H247" s="133">
        <v>4393</v>
      </c>
      <c r="I247" s="131">
        <v>3</v>
      </c>
      <c r="J247" s="185">
        <f>อุดรธานี!F70</f>
        <v>448486.85</v>
      </c>
      <c r="K247" s="185">
        <f>อุดรธานี!AK70</f>
        <v>496342.76</v>
      </c>
      <c r="L247" s="185">
        <f>อุดรธานี!AL70</f>
        <v>1846163.8900000001</v>
      </c>
      <c r="M247" s="185">
        <f>อุดรธานี!AM70</f>
        <v>1780106.91</v>
      </c>
      <c r="N247" s="132"/>
      <c r="O247" s="132"/>
      <c r="P247" s="132"/>
      <c r="Q247" s="124">
        <f t="shared" si="8"/>
        <v>66056.980000000214</v>
      </c>
      <c r="R247" s="125">
        <f t="shared" si="9"/>
        <v>420.25128386068747</v>
      </c>
    </row>
    <row r="248" spans="1:18" x14ac:dyDescent="0.35">
      <c r="A248" s="145">
        <v>12</v>
      </c>
      <c r="B248" s="132" t="s">
        <v>64</v>
      </c>
      <c r="C248" s="132" t="s">
        <v>33</v>
      </c>
      <c r="D248" s="132" t="s">
        <v>99</v>
      </c>
      <c r="E248" s="132" t="s">
        <v>34</v>
      </c>
      <c r="F248" s="132" t="s">
        <v>180</v>
      </c>
      <c r="G248" s="132" t="s">
        <v>877</v>
      </c>
      <c r="H248" s="133">
        <v>2760</v>
      </c>
      <c r="I248" s="131">
        <v>2</v>
      </c>
      <c r="J248" s="185">
        <f>อุดรธานี!F71</f>
        <v>500890.77</v>
      </c>
      <c r="K248" s="185">
        <f>อุดรธานี!AK71</f>
        <v>503839.67000000004</v>
      </c>
      <c r="L248" s="185">
        <f>อุดรธานี!AL71</f>
        <v>1545618.3</v>
      </c>
      <c r="M248" s="185">
        <f>อุดรธานี!AM71</f>
        <v>1349801.08</v>
      </c>
      <c r="N248" s="132"/>
      <c r="O248" s="132"/>
      <c r="P248" s="132"/>
      <c r="Q248" s="124">
        <f t="shared" si="8"/>
        <v>195817.21999999997</v>
      </c>
      <c r="R248" s="125">
        <f t="shared" si="9"/>
        <v>560.00663043478266</v>
      </c>
    </row>
    <row r="249" spans="1:18" x14ac:dyDescent="0.35">
      <c r="A249" s="131">
        <v>13</v>
      </c>
      <c r="B249" s="132" t="s">
        <v>64</v>
      </c>
      <c r="C249" s="132" t="s">
        <v>33</v>
      </c>
      <c r="D249" s="132" t="s">
        <v>99</v>
      </c>
      <c r="E249" s="132" t="s">
        <v>34</v>
      </c>
      <c r="F249" s="132" t="s">
        <v>180</v>
      </c>
      <c r="G249" s="132" t="s">
        <v>878</v>
      </c>
      <c r="H249" s="133">
        <v>4335</v>
      </c>
      <c r="I249" s="131">
        <v>3</v>
      </c>
      <c r="J249" s="185">
        <f>อุดรธานี!F72</f>
        <v>520562.14</v>
      </c>
      <c r="K249" s="185">
        <f>อุดรธานี!AK72</f>
        <v>571820.80000000005</v>
      </c>
      <c r="L249" s="185">
        <f>อุดรธานี!AL72</f>
        <v>1105505.98</v>
      </c>
      <c r="M249" s="185">
        <f>อุดรธานี!AM72</f>
        <v>792969.45</v>
      </c>
      <c r="N249" s="132"/>
      <c r="O249" s="132"/>
      <c r="P249" s="132"/>
      <c r="Q249" s="124">
        <f t="shared" si="8"/>
        <v>312536.53000000003</v>
      </c>
      <c r="R249" s="125">
        <f t="shared" si="9"/>
        <v>255.01868050749712</v>
      </c>
    </row>
    <row r="250" spans="1:18" x14ac:dyDescent="0.35">
      <c r="A250" s="145">
        <v>14</v>
      </c>
      <c r="B250" s="132" t="s">
        <v>64</v>
      </c>
      <c r="C250" s="132" t="s">
        <v>33</v>
      </c>
      <c r="D250" s="132" t="s">
        <v>99</v>
      </c>
      <c r="E250" s="132" t="s">
        <v>34</v>
      </c>
      <c r="F250" s="132" t="s">
        <v>180</v>
      </c>
      <c r="G250" s="132" t="s">
        <v>879</v>
      </c>
      <c r="H250" s="133">
        <v>2477</v>
      </c>
      <c r="I250" s="131">
        <v>2</v>
      </c>
      <c r="J250" s="185">
        <f>อุดรธานี!F73</f>
        <v>326178.90000000002</v>
      </c>
      <c r="K250" s="185">
        <f>อุดรธานี!AK73</f>
        <v>425220.47000000003</v>
      </c>
      <c r="L250" s="185">
        <f>อุดรธานี!AL73</f>
        <v>1171396.1200000001</v>
      </c>
      <c r="M250" s="185">
        <f>อุดรธานี!AM73</f>
        <v>879363.94000000006</v>
      </c>
      <c r="N250" s="132"/>
      <c r="O250" s="132"/>
      <c r="P250" s="132"/>
      <c r="Q250" s="124">
        <f t="shared" si="8"/>
        <v>292032.18000000005</v>
      </c>
      <c r="R250" s="125">
        <f t="shared" si="9"/>
        <v>472.90921275736781</v>
      </c>
    </row>
    <row r="251" spans="1:18" x14ac:dyDescent="0.35">
      <c r="A251" s="131">
        <v>15</v>
      </c>
      <c r="B251" s="132" t="s">
        <v>64</v>
      </c>
      <c r="C251" s="132" t="s">
        <v>33</v>
      </c>
      <c r="D251" s="132" t="s">
        <v>99</v>
      </c>
      <c r="E251" s="132" t="s">
        <v>34</v>
      </c>
      <c r="F251" s="132" t="s">
        <v>180</v>
      </c>
      <c r="G251" s="132" t="s">
        <v>880</v>
      </c>
      <c r="H251" s="133">
        <v>5216</v>
      </c>
      <c r="I251" s="131">
        <v>4</v>
      </c>
      <c r="J251" s="185">
        <f>อุดรธานี!F74</f>
        <v>930285.81</v>
      </c>
      <c r="K251" s="185">
        <f>อุดรธานี!AK74</f>
        <v>1184003.05</v>
      </c>
      <c r="L251" s="185">
        <f>อุดรธานี!AL74</f>
        <v>2285384.58</v>
      </c>
      <c r="M251" s="185">
        <f>อุดรธานี!AM74</f>
        <v>1260833.8400000001</v>
      </c>
      <c r="N251" s="132"/>
      <c r="O251" s="132"/>
      <c r="P251" s="132"/>
      <c r="Q251" s="124">
        <f t="shared" si="8"/>
        <v>1024550.74</v>
      </c>
      <c r="R251" s="125">
        <f t="shared" si="9"/>
        <v>438.14888420245398</v>
      </c>
    </row>
    <row r="252" spans="1:18" s="192" customFormat="1" x14ac:dyDescent="0.35">
      <c r="A252" s="145">
        <v>16</v>
      </c>
      <c r="B252" s="146" t="s">
        <v>64</v>
      </c>
      <c r="C252" s="146" t="s">
        <v>33</v>
      </c>
      <c r="D252" s="146" t="s">
        <v>99</v>
      </c>
      <c r="E252" s="146" t="s">
        <v>34</v>
      </c>
      <c r="F252" s="146" t="s">
        <v>180</v>
      </c>
      <c r="G252" s="146" t="s">
        <v>881</v>
      </c>
      <c r="H252" s="147">
        <v>5544</v>
      </c>
      <c r="I252" s="145">
        <v>4</v>
      </c>
      <c r="J252" s="185">
        <f>อุดรธานี!F75</f>
        <v>1165488.18</v>
      </c>
      <c r="K252" s="185">
        <f>อุดรธานี!AK75</f>
        <v>1581362.8399999999</v>
      </c>
      <c r="L252" s="185">
        <f>อุดรธานี!AL75</f>
        <v>1985165.79</v>
      </c>
      <c r="M252" s="185">
        <f>อุดรธานี!AM75</f>
        <v>1104314.3500000001</v>
      </c>
      <c r="N252" s="146"/>
      <c r="O252" s="146"/>
      <c r="P252" s="146"/>
      <c r="Q252" s="124">
        <f t="shared" si="8"/>
        <v>880851.44</v>
      </c>
      <c r="R252" s="125">
        <f t="shared" si="9"/>
        <v>358.07463744588745</v>
      </c>
    </row>
    <row r="253" spans="1:18" x14ac:dyDescent="0.35">
      <c r="A253" s="131">
        <v>17</v>
      </c>
      <c r="B253" s="132" t="s">
        <v>64</v>
      </c>
      <c r="C253" s="132" t="s">
        <v>33</v>
      </c>
      <c r="D253" s="132" t="s">
        <v>99</v>
      </c>
      <c r="E253" s="132" t="s">
        <v>34</v>
      </c>
      <c r="F253" s="132" t="s">
        <v>180</v>
      </c>
      <c r="G253" s="132" t="s">
        <v>882</v>
      </c>
      <c r="H253" s="133">
        <v>2866</v>
      </c>
      <c r="I253" s="131">
        <v>2</v>
      </c>
      <c r="J253" s="185">
        <f>อุดรธานี!F76</f>
        <v>1059193.98</v>
      </c>
      <c r="K253" s="185">
        <f>อุดรธานี!AK76</f>
        <v>1216604.58</v>
      </c>
      <c r="L253" s="185">
        <f>อุดรธานี!AL76</f>
        <v>1742350.06</v>
      </c>
      <c r="M253" s="185">
        <f>อุดรธานี!AM76</f>
        <v>1446131.04</v>
      </c>
      <c r="N253" s="132"/>
      <c r="O253" s="132"/>
      <c r="P253" s="132"/>
      <c r="Q253" s="124">
        <f t="shared" si="8"/>
        <v>296219.02</v>
      </c>
      <c r="R253" s="125">
        <f t="shared" si="9"/>
        <v>607.93791346824844</v>
      </c>
    </row>
    <row r="254" spans="1:18" s="143" customFormat="1" x14ac:dyDescent="0.35">
      <c r="A254" s="137">
        <v>4</v>
      </c>
      <c r="B254" s="138" t="s">
        <v>64</v>
      </c>
      <c r="C254" s="138"/>
      <c r="D254" s="138"/>
      <c r="E254" s="138" t="s">
        <v>77</v>
      </c>
      <c r="F254" s="138"/>
      <c r="G254" s="138" t="s">
        <v>312</v>
      </c>
      <c r="H254" s="144">
        <f>SUM(H237:H252)</f>
        <v>69316</v>
      </c>
      <c r="I254" s="137"/>
      <c r="J254" s="140">
        <f>SUM(J237:J252)</f>
        <v>11518051.390000002</v>
      </c>
      <c r="K254" s="140">
        <f>SUM(K237:K252)</f>
        <v>13786868.130000001</v>
      </c>
      <c r="L254" s="140">
        <f>SUM(L237:L252)</f>
        <v>26893373.560000002</v>
      </c>
      <c r="M254" s="140">
        <f>SUM(M237:M252)</f>
        <v>21066680.010000002</v>
      </c>
      <c r="N254" s="138">
        <v>16</v>
      </c>
      <c r="O254" s="138">
        <v>16</v>
      </c>
      <c r="P254" s="138">
        <f>N254-O254</f>
        <v>0</v>
      </c>
      <c r="Q254" s="141">
        <f t="shared" si="8"/>
        <v>5826693.5500000007</v>
      </c>
      <c r="R254" s="142">
        <f>L254/H254</f>
        <v>387.98219112470429</v>
      </c>
    </row>
    <row r="255" spans="1:18" x14ac:dyDescent="0.35">
      <c r="A255" s="131">
        <v>1</v>
      </c>
      <c r="B255" s="132" t="s">
        <v>64</v>
      </c>
      <c r="C255" s="132" t="s">
        <v>35</v>
      </c>
      <c r="D255" s="132" t="s">
        <v>113</v>
      </c>
      <c r="E255" s="132" t="s">
        <v>36</v>
      </c>
      <c r="F255" s="132" t="s">
        <v>210</v>
      </c>
      <c r="G255" s="132" t="s">
        <v>313</v>
      </c>
      <c r="H255" s="133"/>
      <c r="I255" s="131"/>
      <c r="J255" s="134"/>
      <c r="K255" s="135"/>
      <c r="L255" s="136"/>
      <c r="M255" s="136"/>
      <c r="N255" s="132"/>
      <c r="O255" s="132"/>
      <c r="P255" s="132"/>
    </row>
    <row r="256" spans="1:18" x14ac:dyDescent="0.35">
      <c r="A256" s="131">
        <v>2</v>
      </c>
      <c r="B256" s="132" t="s">
        <v>64</v>
      </c>
      <c r="C256" s="132" t="s">
        <v>35</v>
      </c>
      <c r="D256" s="132" t="s">
        <v>113</v>
      </c>
      <c r="E256" s="132" t="s">
        <v>36</v>
      </c>
      <c r="F256" s="132" t="s">
        <v>180</v>
      </c>
      <c r="G256" s="132" t="s">
        <v>883</v>
      </c>
      <c r="H256" s="133">
        <v>3680</v>
      </c>
      <c r="I256" s="131">
        <v>3</v>
      </c>
      <c r="J256" s="134">
        <f>อุดรธานี!F77</f>
        <v>202538.38</v>
      </c>
      <c r="K256" s="135">
        <f>อุดรธานี!AK77</f>
        <v>288618.03000000003</v>
      </c>
      <c r="L256" s="136">
        <f>อุดรธานี!AL77</f>
        <v>1086352.1400000001</v>
      </c>
      <c r="M256" s="136">
        <f>อุดรธานี!AM77</f>
        <v>961885.04</v>
      </c>
      <c r="N256" s="132"/>
      <c r="O256" s="132"/>
      <c r="P256" s="132"/>
      <c r="Q256" s="124">
        <f t="shared" si="8"/>
        <v>124467.10000000009</v>
      </c>
      <c r="R256" s="125">
        <f t="shared" si="9"/>
        <v>295.20438586956527</v>
      </c>
    </row>
    <row r="257" spans="1:18" x14ac:dyDescent="0.35">
      <c r="A257" s="131">
        <v>3</v>
      </c>
      <c r="B257" s="132" t="s">
        <v>64</v>
      </c>
      <c r="C257" s="132" t="s">
        <v>35</v>
      </c>
      <c r="D257" s="132" t="s">
        <v>113</v>
      </c>
      <c r="E257" s="132" t="s">
        <v>36</v>
      </c>
      <c r="F257" s="132" t="s">
        <v>180</v>
      </c>
      <c r="G257" s="132" t="s">
        <v>884</v>
      </c>
      <c r="H257" s="133">
        <v>5005</v>
      </c>
      <c r="I257" s="131">
        <v>4</v>
      </c>
      <c r="J257" s="134">
        <f>อุดรธานี!F78</f>
        <v>227481.47</v>
      </c>
      <c r="K257" s="135">
        <f>อุดรธานี!AK78</f>
        <v>213036.17999999993</v>
      </c>
      <c r="L257" s="136">
        <f>อุดรธานี!AL78</f>
        <v>1534354.4100000001</v>
      </c>
      <c r="M257" s="136">
        <f>อุดรธานี!AM78</f>
        <v>1612317.92</v>
      </c>
      <c r="N257" s="132"/>
      <c r="O257" s="132"/>
      <c r="P257" s="132"/>
      <c r="Q257" s="124">
        <f t="shared" si="8"/>
        <v>-77963.509999999776</v>
      </c>
      <c r="R257" s="125">
        <f t="shared" si="9"/>
        <v>306.56431768231772</v>
      </c>
    </row>
    <row r="258" spans="1:18" x14ac:dyDescent="0.35">
      <c r="A258" s="131">
        <v>4</v>
      </c>
      <c r="B258" s="132" t="s">
        <v>64</v>
      </c>
      <c r="C258" s="132" t="s">
        <v>35</v>
      </c>
      <c r="D258" s="132" t="s">
        <v>113</v>
      </c>
      <c r="E258" s="132" t="s">
        <v>36</v>
      </c>
      <c r="F258" s="132" t="s">
        <v>180</v>
      </c>
      <c r="G258" s="132" t="s">
        <v>885</v>
      </c>
      <c r="H258" s="133">
        <v>3048</v>
      </c>
      <c r="I258" s="131">
        <v>3</v>
      </c>
      <c r="J258" s="134">
        <f>อุดรธานี!F79</f>
        <v>347208.25</v>
      </c>
      <c r="K258" s="135">
        <f>อุดรธานี!AK79</f>
        <v>293617.09999999998</v>
      </c>
      <c r="L258" s="136">
        <f>อุดรธานี!AL79</f>
        <v>1386498.04</v>
      </c>
      <c r="M258" s="136">
        <f>อุดรธานี!AM79</f>
        <v>1199276.96</v>
      </c>
      <c r="N258" s="132"/>
      <c r="O258" s="132"/>
      <c r="P258" s="132"/>
      <c r="Q258" s="124">
        <f t="shared" si="8"/>
        <v>187221.08000000007</v>
      </c>
      <c r="R258" s="125">
        <f t="shared" si="9"/>
        <v>454.88780839895014</v>
      </c>
    </row>
    <row r="259" spans="1:18" x14ac:dyDescent="0.35">
      <c r="A259" s="131">
        <v>5</v>
      </c>
      <c r="B259" s="132" t="s">
        <v>64</v>
      </c>
      <c r="C259" s="132" t="s">
        <v>35</v>
      </c>
      <c r="D259" s="132" t="s">
        <v>113</v>
      </c>
      <c r="E259" s="132" t="s">
        <v>36</v>
      </c>
      <c r="F259" s="132" t="s">
        <v>180</v>
      </c>
      <c r="G259" s="132" t="s">
        <v>886</v>
      </c>
      <c r="H259" s="133">
        <v>6117</v>
      </c>
      <c r="I259" s="131">
        <v>5</v>
      </c>
      <c r="J259" s="134">
        <f>อุดรธานี!F80</f>
        <v>501828.66</v>
      </c>
      <c r="K259" s="135">
        <f>อุดรธานี!AK80</f>
        <v>512454.87999999989</v>
      </c>
      <c r="L259" s="136">
        <f>อุดรธานี!AL80</f>
        <v>1922246.8399999999</v>
      </c>
      <c r="M259" s="136">
        <f>อุดรธานี!AM80</f>
        <v>1606473.97</v>
      </c>
      <c r="N259" s="132"/>
      <c r="O259" s="132"/>
      <c r="P259" s="132"/>
      <c r="Q259" s="124">
        <f t="shared" si="8"/>
        <v>315772.86999999988</v>
      </c>
      <c r="R259" s="125">
        <f t="shared" si="9"/>
        <v>314.24666339709006</v>
      </c>
    </row>
    <row r="260" spans="1:18" x14ac:dyDescent="0.35">
      <c r="A260" s="131">
        <v>6</v>
      </c>
      <c r="B260" s="132" t="s">
        <v>64</v>
      </c>
      <c r="C260" s="132" t="s">
        <v>35</v>
      </c>
      <c r="D260" s="132" t="s">
        <v>113</v>
      </c>
      <c r="E260" s="132" t="s">
        <v>36</v>
      </c>
      <c r="F260" s="132" t="s">
        <v>180</v>
      </c>
      <c r="G260" s="132" t="s">
        <v>887</v>
      </c>
      <c r="H260" s="133">
        <v>3261</v>
      </c>
      <c r="I260" s="131">
        <v>3</v>
      </c>
      <c r="J260" s="134">
        <f>อุดรธานี!F81</f>
        <v>296059.03999999998</v>
      </c>
      <c r="K260" s="135">
        <f>อุดรธานี!AK81</f>
        <v>312463.14999999997</v>
      </c>
      <c r="L260" s="136">
        <f>อุดรธานี!AL81</f>
        <v>1256936.25</v>
      </c>
      <c r="M260" s="193">
        <f>อุดรธานี!AM81</f>
        <v>1124795.28</v>
      </c>
      <c r="N260" s="132"/>
      <c r="O260" s="132"/>
      <c r="P260" s="132"/>
      <c r="Q260" s="124">
        <f t="shared" si="8"/>
        <v>132140.96999999997</v>
      </c>
      <c r="R260" s="125">
        <f t="shared" si="9"/>
        <v>385.44503219871206</v>
      </c>
    </row>
    <row r="261" spans="1:18" x14ac:dyDescent="0.35">
      <c r="A261" s="131">
        <v>7</v>
      </c>
      <c r="B261" s="132" t="s">
        <v>64</v>
      </c>
      <c r="C261" s="132" t="s">
        <v>35</v>
      </c>
      <c r="D261" s="132" t="s">
        <v>113</v>
      </c>
      <c r="E261" s="132" t="s">
        <v>36</v>
      </c>
      <c r="F261" s="132" t="s">
        <v>180</v>
      </c>
      <c r="G261" s="132" t="s">
        <v>888</v>
      </c>
      <c r="H261" s="133">
        <v>2381</v>
      </c>
      <c r="I261" s="131">
        <v>2</v>
      </c>
      <c r="J261" s="134">
        <f>อุดรธานี!F82</f>
        <v>349020.66</v>
      </c>
      <c r="K261" s="135">
        <f>อุดรธานี!AK82</f>
        <v>305255.64999999991</v>
      </c>
      <c r="L261" s="136">
        <f>อุดรธานี!AL82</f>
        <v>930876.79</v>
      </c>
      <c r="M261" s="136">
        <f>อุดรธานี!AM82</f>
        <v>1026525.5800000001</v>
      </c>
      <c r="N261" s="132"/>
      <c r="O261" s="132"/>
      <c r="P261" s="132"/>
      <c r="Q261" s="124">
        <f t="shared" si="8"/>
        <v>-95648.790000000037</v>
      </c>
      <c r="R261" s="125">
        <f t="shared" si="9"/>
        <v>390.96043259134819</v>
      </c>
    </row>
    <row r="262" spans="1:18" x14ac:dyDescent="0.35">
      <c r="A262" s="131">
        <v>8</v>
      </c>
      <c r="B262" s="132" t="s">
        <v>64</v>
      </c>
      <c r="C262" s="132" t="s">
        <v>35</v>
      </c>
      <c r="D262" s="132" t="s">
        <v>113</v>
      </c>
      <c r="E262" s="132" t="s">
        <v>36</v>
      </c>
      <c r="F262" s="132" t="s">
        <v>180</v>
      </c>
      <c r="G262" s="132" t="s">
        <v>889</v>
      </c>
      <c r="H262" s="133">
        <v>2712</v>
      </c>
      <c r="I262" s="131">
        <v>2</v>
      </c>
      <c r="J262" s="134">
        <f>อุดรธานี!F83</f>
        <v>324110.42</v>
      </c>
      <c r="K262" s="135">
        <f>อุดรธานี!AK83</f>
        <v>370997.63999999996</v>
      </c>
      <c r="L262" s="136">
        <f>อุดรธานี!AL83</f>
        <v>1463677.91</v>
      </c>
      <c r="M262" s="136">
        <f>อุดรธานี!AM83</f>
        <v>1382047.8800000001</v>
      </c>
      <c r="N262" s="132"/>
      <c r="O262" s="132"/>
      <c r="P262" s="132"/>
      <c r="Q262" s="124">
        <f t="shared" ref="Q262:Q325" si="10">L262-M262</f>
        <v>81630.029999999795</v>
      </c>
      <c r="R262" s="125">
        <f t="shared" ref="R262:R325" si="11">L262/H262</f>
        <v>539.704244100295</v>
      </c>
    </row>
    <row r="263" spans="1:18" x14ac:dyDescent="0.35">
      <c r="A263" s="131">
        <v>9</v>
      </c>
      <c r="B263" s="132" t="s">
        <v>64</v>
      </c>
      <c r="C263" s="132" t="s">
        <v>35</v>
      </c>
      <c r="D263" s="132" t="s">
        <v>113</v>
      </c>
      <c r="E263" s="132" t="s">
        <v>36</v>
      </c>
      <c r="F263" s="132" t="s">
        <v>180</v>
      </c>
      <c r="G263" s="132" t="s">
        <v>890</v>
      </c>
      <c r="H263" s="133">
        <v>1686</v>
      </c>
      <c r="I263" s="131">
        <v>2</v>
      </c>
      <c r="J263" s="134">
        <f>อุดรธานี!F84</f>
        <v>167049.79</v>
      </c>
      <c r="K263" s="135">
        <f>อุดรธานี!AK84</f>
        <v>114328.44000000003</v>
      </c>
      <c r="L263" s="136">
        <f>อุดรธานี!AL84</f>
        <v>1026828.98</v>
      </c>
      <c r="M263" s="193">
        <f>อุดรธานี!AM84</f>
        <v>777254.82</v>
      </c>
      <c r="N263" s="132"/>
      <c r="O263" s="132"/>
      <c r="P263" s="132"/>
      <c r="Q263" s="124">
        <f t="shared" si="10"/>
        <v>249574.16000000003</v>
      </c>
      <c r="R263" s="125">
        <f t="shared" si="11"/>
        <v>609.03260972716487</v>
      </c>
    </row>
    <row r="264" spans="1:18" x14ac:dyDescent="0.35">
      <c r="A264" s="131">
        <v>10</v>
      </c>
      <c r="B264" s="132" t="s">
        <v>64</v>
      </c>
      <c r="C264" s="132" t="s">
        <v>35</v>
      </c>
      <c r="D264" s="132" t="s">
        <v>113</v>
      </c>
      <c r="E264" s="132" t="s">
        <v>36</v>
      </c>
      <c r="F264" s="132" t="s">
        <v>180</v>
      </c>
      <c r="G264" s="132" t="s">
        <v>891</v>
      </c>
      <c r="H264" s="133">
        <v>2512</v>
      </c>
      <c r="I264" s="131">
        <v>2</v>
      </c>
      <c r="J264" s="134">
        <f>อุดรธานี!F85</f>
        <v>274642.64</v>
      </c>
      <c r="K264" s="135">
        <f>อุดรธานี!AK85</f>
        <v>224998.39</v>
      </c>
      <c r="L264" s="136">
        <f>อุดรธานี!AL85</f>
        <v>1144747.56</v>
      </c>
      <c r="M264" s="136">
        <f>อุดรธานี!AM85</f>
        <v>1007956.58</v>
      </c>
      <c r="N264" s="132"/>
      <c r="O264" s="132"/>
      <c r="P264" s="132"/>
      <c r="Q264" s="124">
        <f t="shared" si="10"/>
        <v>136790.9800000001</v>
      </c>
      <c r="R264" s="125">
        <f t="shared" si="11"/>
        <v>455.71160828025478</v>
      </c>
    </row>
    <row r="265" spans="1:18" s="143" customFormat="1" x14ac:dyDescent="0.35">
      <c r="A265" s="137">
        <v>5</v>
      </c>
      <c r="B265" s="138" t="s">
        <v>64</v>
      </c>
      <c r="C265" s="138"/>
      <c r="D265" s="138"/>
      <c r="E265" s="138" t="s">
        <v>77</v>
      </c>
      <c r="F265" s="138"/>
      <c r="G265" s="138" t="s">
        <v>314</v>
      </c>
      <c r="H265" s="144">
        <f>SUM(H247:H263)</f>
        <v>124797</v>
      </c>
      <c r="I265" s="137"/>
      <c r="J265" s="140">
        <f>SUM(J255:J264)</f>
        <v>2689939.31</v>
      </c>
      <c r="K265" s="140">
        <f>SUM(K255:K264)</f>
        <v>2635769.46</v>
      </c>
      <c r="L265" s="140">
        <f>SUM(L255:L264)</f>
        <v>11752518.92</v>
      </c>
      <c r="M265" s="140">
        <f>SUM(M255:M264)</f>
        <v>10698534.030000001</v>
      </c>
      <c r="N265" s="138">
        <v>9</v>
      </c>
      <c r="O265" s="138">
        <v>9</v>
      </c>
      <c r="P265" s="138">
        <f>N265-O265</f>
        <v>0</v>
      </c>
      <c r="Q265" s="141">
        <f t="shared" si="10"/>
        <v>1053984.8899999987</v>
      </c>
      <c r="R265" s="142">
        <f>L265/H265</f>
        <v>94.173088455651978</v>
      </c>
    </row>
    <row r="266" spans="1:18" x14ac:dyDescent="0.35">
      <c r="A266" s="131">
        <v>1</v>
      </c>
      <c r="B266" s="132" t="s">
        <v>64</v>
      </c>
      <c r="C266" s="132" t="s">
        <v>315</v>
      </c>
      <c r="D266" s="132" t="s">
        <v>120</v>
      </c>
      <c r="E266" s="132" t="s">
        <v>46</v>
      </c>
      <c r="F266" s="132" t="s">
        <v>210</v>
      </c>
      <c r="G266" s="132" t="s">
        <v>316</v>
      </c>
      <c r="H266" s="133"/>
      <c r="I266" s="131"/>
      <c r="J266" s="134"/>
      <c r="K266" s="135"/>
      <c r="L266" s="136"/>
      <c r="M266" s="136"/>
      <c r="N266" s="132"/>
      <c r="O266" s="132"/>
      <c r="P266" s="132"/>
    </row>
    <row r="267" spans="1:18" x14ac:dyDescent="0.35">
      <c r="A267" s="131">
        <v>2</v>
      </c>
      <c r="B267" s="132" t="s">
        <v>64</v>
      </c>
      <c r="C267" s="132" t="s">
        <v>315</v>
      </c>
      <c r="D267" s="132" t="s">
        <v>120</v>
      </c>
      <c r="E267" s="132" t="s">
        <v>46</v>
      </c>
      <c r="F267" s="132" t="s">
        <v>180</v>
      </c>
      <c r="G267" s="132" t="s">
        <v>892</v>
      </c>
      <c r="H267" s="133">
        <v>3664</v>
      </c>
      <c r="I267" s="131">
        <v>3</v>
      </c>
      <c r="J267" s="134">
        <f>อุดรธานี!F86</f>
        <v>831307.67</v>
      </c>
      <c r="K267" s="135">
        <f>อุดรธานี!AK86</f>
        <v>864946.8600000001</v>
      </c>
      <c r="L267" s="136">
        <f>อุดรธานี!AL86</f>
        <v>1328838.47</v>
      </c>
      <c r="M267" s="136">
        <f>อุดรธานี!AM86</f>
        <v>1550428.02</v>
      </c>
      <c r="N267" s="132"/>
      <c r="O267" s="132"/>
      <c r="P267" s="132"/>
      <c r="Q267" s="124">
        <f t="shared" si="10"/>
        <v>-221589.55000000005</v>
      </c>
      <c r="R267" s="125">
        <f t="shared" si="11"/>
        <v>362.67425491266374</v>
      </c>
    </row>
    <row r="268" spans="1:18" x14ac:dyDescent="0.35">
      <c r="A268" s="131">
        <v>3</v>
      </c>
      <c r="B268" s="132" t="s">
        <v>64</v>
      </c>
      <c r="C268" s="132" t="s">
        <v>315</v>
      </c>
      <c r="D268" s="132" t="s">
        <v>120</v>
      </c>
      <c r="E268" s="132" t="s">
        <v>46</v>
      </c>
      <c r="F268" s="132" t="s">
        <v>180</v>
      </c>
      <c r="G268" s="132" t="s">
        <v>893</v>
      </c>
      <c r="H268" s="133">
        <v>7927</v>
      </c>
      <c r="I268" s="131">
        <v>5</v>
      </c>
      <c r="J268" s="134">
        <f>อุดรธานี!F87</f>
        <v>2065972.14</v>
      </c>
      <c r="K268" s="135">
        <f>อุดรธานี!AK87</f>
        <v>1821215.8599999999</v>
      </c>
      <c r="L268" s="136">
        <f>อุดรธานี!AL87</f>
        <v>1792319.3800000001</v>
      </c>
      <c r="M268" s="136">
        <f>อุดรธานี!AM87</f>
        <v>1754630.44</v>
      </c>
      <c r="N268" s="132"/>
      <c r="O268" s="132"/>
      <c r="P268" s="132"/>
      <c r="Q268" s="124">
        <f t="shared" si="10"/>
        <v>37688.940000000177</v>
      </c>
      <c r="R268" s="125">
        <f t="shared" si="11"/>
        <v>226.10311340986505</v>
      </c>
    </row>
    <row r="269" spans="1:18" x14ac:dyDescent="0.35">
      <c r="A269" s="131">
        <v>4</v>
      </c>
      <c r="B269" s="132" t="s">
        <v>64</v>
      </c>
      <c r="C269" s="132" t="s">
        <v>315</v>
      </c>
      <c r="D269" s="132" t="s">
        <v>120</v>
      </c>
      <c r="E269" s="132" t="s">
        <v>46</v>
      </c>
      <c r="F269" s="132" t="s">
        <v>180</v>
      </c>
      <c r="G269" s="132" t="s">
        <v>894</v>
      </c>
      <c r="H269" s="133">
        <v>7609</v>
      </c>
      <c r="I269" s="131">
        <v>5</v>
      </c>
      <c r="J269" s="134">
        <f>อุดรธานี!F88</f>
        <v>1166157.42</v>
      </c>
      <c r="K269" s="135">
        <f>อุดรธานี!AK88</f>
        <v>991536.45</v>
      </c>
      <c r="L269" s="136">
        <f>อุดรธานี!AL88</f>
        <v>1541683.35</v>
      </c>
      <c r="M269" s="136">
        <f>อุดรธานี!AM88</f>
        <v>1717477.8800000001</v>
      </c>
      <c r="N269" s="132"/>
      <c r="O269" s="132"/>
      <c r="P269" s="132"/>
      <c r="Q269" s="124">
        <f t="shared" si="10"/>
        <v>-175794.53000000003</v>
      </c>
      <c r="R269" s="125">
        <f t="shared" si="11"/>
        <v>202.61313576028388</v>
      </c>
    </row>
    <row r="270" spans="1:18" x14ac:dyDescent="0.35">
      <c r="A270" s="131">
        <v>5</v>
      </c>
      <c r="B270" s="132" t="s">
        <v>64</v>
      </c>
      <c r="C270" s="132" t="s">
        <v>315</v>
      </c>
      <c r="D270" s="132" t="s">
        <v>120</v>
      </c>
      <c r="E270" s="132" t="s">
        <v>46</v>
      </c>
      <c r="F270" s="132" t="s">
        <v>180</v>
      </c>
      <c r="G270" s="132" t="s">
        <v>895</v>
      </c>
      <c r="H270" s="133">
        <v>6471</v>
      </c>
      <c r="I270" s="131">
        <v>5</v>
      </c>
      <c r="J270" s="134">
        <f>อุดรธานี!F89</f>
        <v>1294491.55</v>
      </c>
      <c r="K270" s="135">
        <f>อุดรธานี!AK89</f>
        <v>1339397.0899999999</v>
      </c>
      <c r="L270" s="136">
        <f>อุดรธานี!AL89</f>
        <v>1876697.02</v>
      </c>
      <c r="M270" s="136">
        <f>อุดรธานี!AM89</f>
        <v>1922777.75</v>
      </c>
      <c r="N270" s="132"/>
      <c r="O270" s="132"/>
      <c r="P270" s="132"/>
      <c r="Q270" s="124">
        <f t="shared" si="10"/>
        <v>-46080.729999999981</v>
      </c>
      <c r="R270" s="125">
        <f t="shared" si="11"/>
        <v>290.01653840210167</v>
      </c>
    </row>
    <row r="271" spans="1:18" x14ac:dyDescent="0.35">
      <c r="A271" s="131">
        <v>6</v>
      </c>
      <c r="B271" s="132" t="s">
        <v>64</v>
      </c>
      <c r="C271" s="132" t="s">
        <v>315</v>
      </c>
      <c r="D271" s="132" t="s">
        <v>120</v>
      </c>
      <c r="E271" s="132" t="s">
        <v>46</v>
      </c>
      <c r="F271" s="132" t="s">
        <v>180</v>
      </c>
      <c r="G271" s="132" t="s">
        <v>896</v>
      </c>
      <c r="H271" s="133">
        <v>4146</v>
      </c>
      <c r="I271" s="131">
        <v>3</v>
      </c>
      <c r="J271" s="134">
        <f>อุดรธานี!F90</f>
        <v>784136.87</v>
      </c>
      <c r="K271" s="135">
        <f>อุดรธานี!AK90</f>
        <v>926190.84</v>
      </c>
      <c r="L271" s="136">
        <f>อุดรธานี!AL90</f>
        <v>1024235.92</v>
      </c>
      <c r="M271" s="136">
        <f>อุดรธานี!AM90</f>
        <v>833202.53</v>
      </c>
      <c r="N271" s="132"/>
      <c r="O271" s="132"/>
      <c r="P271" s="132"/>
      <c r="Q271" s="124">
        <f t="shared" si="10"/>
        <v>191033.39</v>
      </c>
      <c r="R271" s="125">
        <f t="shared" si="11"/>
        <v>247.04194886637725</v>
      </c>
    </row>
    <row r="272" spans="1:18" x14ac:dyDescent="0.35">
      <c r="A272" s="131">
        <v>7</v>
      </c>
      <c r="B272" s="132" t="s">
        <v>64</v>
      </c>
      <c r="C272" s="132" t="s">
        <v>315</v>
      </c>
      <c r="D272" s="132" t="s">
        <v>120</v>
      </c>
      <c r="E272" s="132" t="s">
        <v>46</v>
      </c>
      <c r="F272" s="132" t="s">
        <v>180</v>
      </c>
      <c r="G272" s="132" t="s">
        <v>897</v>
      </c>
      <c r="H272" s="133">
        <v>8209</v>
      </c>
      <c r="I272" s="131">
        <v>5</v>
      </c>
      <c r="J272" s="134">
        <f>อุดรธานี!F91</f>
        <v>1016743.32</v>
      </c>
      <c r="K272" s="135">
        <f>อุดรธานี!AK91</f>
        <v>1076267.0399999998</v>
      </c>
      <c r="L272" s="136">
        <f>อุดรธานี!AL91</f>
        <v>1965892.55</v>
      </c>
      <c r="M272" s="136">
        <f>อุดรธานี!AM91</f>
        <v>1893243.59</v>
      </c>
      <c r="N272" s="132"/>
      <c r="O272" s="132"/>
      <c r="P272" s="132"/>
      <c r="Q272" s="124">
        <f t="shared" si="10"/>
        <v>72648.959999999963</v>
      </c>
      <c r="R272" s="125">
        <f t="shared" si="11"/>
        <v>239.48014983554637</v>
      </c>
    </row>
    <row r="273" spans="1:18" x14ac:dyDescent="0.35">
      <c r="A273" s="131">
        <v>8</v>
      </c>
      <c r="B273" s="132" t="s">
        <v>64</v>
      </c>
      <c r="C273" s="132" t="s">
        <v>315</v>
      </c>
      <c r="D273" s="132" t="s">
        <v>120</v>
      </c>
      <c r="E273" s="132" t="s">
        <v>46</v>
      </c>
      <c r="F273" s="132" t="s">
        <v>180</v>
      </c>
      <c r="G273" s="132" t="s">
        <v>898</v>
      </c>
      <c r="H273" s="133">
        <v>4164</v>
      </c>
      <c r="I273" s="131">
        <v>3</v>
      </c>
      <c r="J273" s="134">
        <f>อุดรธานี!F92</f>
        <v>474461.24</v>
      </c>
      <c r="K273" s="135">
        <f>อุดรธานี!AK92</f>
        <v>352727.84000000008</v>
      </c>
      <c r="L273" s="136">
        <f>อุดรธานี!AL92</f>
        <v>1575122.52</v>
      </c>
      <c r="M273" s="136">
        <f>อุดรธานี!AM92</f>
        <v>1587354.7599999998</v>
      </c>
      <c r="N273" s="132"/>
      <c r="O273" s="132"/>
      <c r="P273" s="132"/>
      <c r="Q273" s="124">
        <f t="shared" si="10"/>
        <v>-12232.239999999758</v>
      </c>
      <c r="R273" s="125">
        <f t="shared" si="11"/>
        <v>378.27149855907783</v>
      </c>
    </row>
    <row r="274" spans="1:18" x14ac:dyDescent="0.35">
      <c r="A274" s="131">
        <v>9</v>
      </c>
      <c r="B274" s="132" t="s">
        <v>64</v>
      </c>
      <c r="C274" s="132" t="s">
        <v>315</v>
      </c>
      <c r="D274" s="132" t="s">
        <v>120</v>
      </c>
      <c r="E274" s="132" t="s">
        <v>46</v>
      </c>
      <c r="F274" s="132" t="s">
        <v>180</v>
      </c>
      <c r="G274" s="132" t="s">
        <v>899</v>
      </c>
      <c r="H274" s="133">
        <v>6009</v>
      </c>
      <c r="I274" s="131">
        <v>5</v>
      </c>
      <c r="J274" s="134">
        <f>อุดรธานี!F93</f>
        <v>656244.56999999995</v>
      </c>
      <c r="K274" s="135">
        <f>อุดรธานี!AK93</f>
        <v>659353.93999999994</v>
      </c>
      <c r="L274" s="136">
        <f>อุดรธานี!AL93</f>
        <v>1824073.0699999998</v>
      </c>
      <c r="M274" s="136">
        <f>อุดรธานี!AM93</f>
        <v>1872161.03</v>
      </c>
      <c r="N274" s="132"/>
      <c r="O274" s="132"/>
      <c r="P274" s="132"/>
      <c r="Q274" s="124">
        <f t="shared" si="10"/>
        <v>-48087.960000000196</v>
      </c>
      <c r="R274" s="125">
        <f t="shared" si="11"/>
        <v>303.55684306873019</v>
      </c>
    </row>
    <row r="275" spans="1:18" x14ac:dyDescent="0.35">
      <c r="A275" s="131">
        <v>10</v>
      </c>
      <c r="B275" s="132" t="s">
        <v>64</v>
      </c>
      <c r="C275" s="132" t="s">
        <v>315</v>
      </c>
      <c r="D275" s="132" t="s">
        <v>120</v>
      </c>
      <c r="E275" s="132" t="s">
        <v>46</v>
      </c>
      <c r="F275" s="132" t="s">
        <v>180</v>
      </c>
      <c r="G275" s="132" t="s">
        <v>900</v>
      </c>
      <c r="H275" s="133">
        <v>4497</v>
      </c>
      <c r="I275" s="131">
        <v>3</v>
      </c>
      <c r="J275" s="134">
        <f>อุดรธานี!F94</f>
        <v>319318.07</v>
      </c>
      <c r="K275" s="135">
        <f>อุดรธานี!AK94</f>
        <v>366094.72</v>
      </c>
      <c r="L275" s="136">
        <f>อุดรธานี!AL94</f>
        <v>1703631.56</v>
      </c>
      <c r="M275" s="136">
        <f>อุดรธานี!AM94</f>
        <v>1628716.7200000002</v>
      </c>
      <c r="N275" s="132"/>
      <c r="O275" s="132"/>
      <c r="P275" s="132"/>
      <c r="Q275" s="124">
        <f t="shared" si="10"/>
        <v>74914.839999999851</v>
      </c>
      <c r="R275" s="125">
        <f t="shared" si="11"/>
        <v>378.83734934400712</v>
      </c>
    </row>
    <row r="276" spans="1:18" x14ac:dyDescent="0.35">
      <c r="A276" s="131">
        <v>11</v>
      </c>
      <c r="B276" s="132" t="s">
        <v>64</v>
      </c>
      <c r="C276" s="132" t="s">
        <v>315</v>
      </c>
      <c r="D276" s="132" t="s">
        <v>120</v>
      </c>
      <c r="E276" s="132" t="s">
        <v>46</v>
      </c>
      <c r="F276" s="132" t="s">
        <v>180</v>
      </c>
      <c r="G276" s="132" t="s">
        <v>901</v>
      </c>
      <c r="H276" s="133">
        <v>6523</v>
      </c>
      <c r="I276" s="131">
        <v>5</v>
      </c>
      <c r="J276" s="134">
        <f>อุดรธานี!F95</f>
        <v>479282.28</v>
      </c>
      <c r="K276" s="135">
        <f>อุดรธานี!AK95</f>
        <v>461720.03</v>
      </c>
      <c r="L276" s="136">
        <f>อุดรธานี!AL95</f>
        <v>1778417.57</v>
      </c>
      <c r="M276" s="136">
        <f>อุดรธานี!AM95</f>
        <v>1736631.8</v>
      </c>
      <c r="N276" s="132"/>
      <c r="O276" s="132"/>
      <c r="P276" s="132"/>
      <c r="Q276" s="124">
        <f t="shared" si="10"/>
        <v>41785.770000000019</v>
      </c>
      <c r="R276" s="125">
        <f t="shared" si="11"/>
        <v>272.63798405641575</v>
      </c>
    </row>
    <row r="277" spans="1:18" x14ac:dyDescent="0.35">
      <c r="A277" s="131">
        <v>12</v>
      </c>
      <c r="B277" s="132" t="s">
        <v>64</v>
      </c>
      <c r="C277" s="132" t="s">
        <v>315</v>
      </c>
      <c r="D277" s="132" t="s">
        <v>120</v>
      </c>
      <c r="E277" s="132" t="s">
        <v>46</v>
      </c>
      <c r="F277" s="132" t="s">
        <v>180</v>
      </c>
      <c r="G277" s="132" t="s">
        <v>902</v>
      </c>
      <c r="H277" s="133">
        <v>4131</v>
      </c>
      <c r="I277" s="131">
        <v>3</v>
      </c>
      <c r="J277" s="134">
        <f>อุดรธานี!F96</f>
        <v>449547.02</v>
      </c>
      <c r="K277" s="135">
        <f>อุดรธานี!AK96</f>
        <v>453715.52</v>
      </c>
      <c r="L277" s="136">
        <f>อุดรธานี!AL96</f>
        <v>1742049.31</v>
      </c>
      <c r="M277" s="136">
        <f>อุดรธานี!AM96</f>
        <v>1505278.35</v>
      </c>
      <c r="N277" s="132"/>
      <c r="O277" s="132"/>
      <c r="P277" s="132"/>
      <c r="Q277" s="124">
        <f t="shared" si="10"/>
        <v>236770.95999999996</v>
      </c>
      <c r="R277" s="125">
        <f t="shared" si="11"/>
        <v>421.70160009682888</v>
      </c>
    </row>
    <row r="278" spans="1:18" x14ac:dyDescent="0.35">
      <c r="A278" s="131">
        <v>13</v>
      </c>
      <c r="B278" s="132" t="s">
        <v>64</v>
      </c>
      <c r="C278" s="132" t="s">
        <v>315</v>
      </c>
      <c r="D278" s="132" t="s">
        <v>120</v>
      </c>
      <c r="E278" s="132" t="s">
        <v>46</v>
      </c>
      <c r="F278" s="132" t="s">
        <v>180</v>
      </c>
      <c r="G278" s="132" t="s">
        <v>903</v>
      </c>
      <c r="H278" s="133">
        <v>5378</v>
      </c>
      <c r="I278" s="131">
        <v>4</v>
      </c>
      <c r="J278" s="134">
        <f>อุดรธานี!F97</f>
        <v>477260.07</v>
      </c>
      <c r="K278" s="135">
        <f>อุดรธานี!AK97</f>
        <v>388388.59</v>
      </c>
      <c r="L278" s="136">
        <f>อุดรธานี!AL97</f>
        <v>1315598.9300000002</v>
      </c>
      <c r="M278" s="136">
        <f>อุดรธานี!AM97</f>
        <v>1337312.6500000001</v>
      </c>
      <c r="N278" s="132"/>
      <c r="O278" s="132"/>
      <c r="P278" s="132"/>
      <c r="Q278" s="124">
        <f t="shared" si="10"/>
        <v>-21713.719999999972</v>
      </c>
      <c r="R278" s="125">
        <f t="shared" si="11"/>
        <v>244.62605615470437</v>
      </c>
    </row>
    <row r="279" spans="1:18" x14ac:dyDescent="0.35">
      <c r="A279" s="131">
        <v>14</v>
      </c>
      <c r="B279" s="132" t="s">
        <v>64</v>
      </c>
      <c r="C279" s="132" t="s">
        <v>315</v>
      </c>
      <c r="D279" s="132" t="s">
        <v>120</v>
      </c>
      <c r="E279" s="132" t="s">
        <v>46</v>
      </c>
      <c r="F279" s="132" t="s">
        <v>180</v>
      </c>
      <c r="G279" s="132" t="s">
        <v>904</v>
      </c>
      <c r="H279" s="133">
        <v>4212</v>
      </c>
      <c r="I279" s="131">
        <v>3</v>
      </c>
      <c r="J279" s="134">
        <f>อุดรธานี!F98</f>
        <v>475979.09</v>
      </c>
      <c r="K279" s="135">
        <f>อุดรธานี!AK98</f>
        <v>647209.64</v>
      </c>
      <c r="L279" s="136">
        <f>อุดรธานี!AL98</f>
        <v>1929438.4200000002</v>
      </c>
      <c r="M279" s="136">
        <f>อุดรธานี!AM98</f>
        <v>1513936.88</v>
      </c>
      <c r="N279" s="132"/>
      <c r="O279" s="132"/>
      <c r="P279" s="132"/>
      <c r="Q279" s="124">
        <f t="shared" si="10"/>
        <v>415501.54000000027</v>
      </c>
      <c r="R279" s="125">
        <f t="shared" si="11"/>
        <v>458.08129629629633</v>
      </c>
    </row>
    <row r="280" spans="1:18" x14ac:dyDescent="0.35">
      <c r="A280" s="131">
        <v>15</v>
      </c>
      <c r="B280" s="132" t="s">
        <v>64</v>
      </c>
      <c r="C280" s="132" t="s">
        <v>315</v>
      </c>
      <c r="D280" s="132" t="s">
        <v>120</v>
      </c>
      <c r="E280" s="132" t="s">
        <v>46</v>
      </c>
      <c r="F280" s="132" t="s">
        <v>180</v>
      </c>
      <c r="G280" s="132" t="s">
        <v>905</v>
      </c>
      <c r="H280" s="133">
        <v>3326</v>
      </c>
      <c r="I280" s="131">
        <v>3</v>
      </c>
      <c r="J280" s="134">
        <f>อุดรธานี!F99</f>
        <v>301091.40000000002</v>
      </c>
      <c r="K280" s="135">
        <f>อุดรธานี!AK99</f>
        <v>259606.88000000003</v>
      </c>
      <c r="L280" s="136">
        <f>อุดรธานี!AL99</f>
        <v>966563.42999999993</v>
      </c>
      <c r="M280" s="136">
        <f>อุดรธานี!AM99</f>
        <v>1016683.65</v>
      </c>
      <c r="N280" s="132"/>
      <c r="O280" s="132"/>
      <c r="P280" s="132"/>
      <c r="Q280" s="124">
        <f t="shared" si="10"/>
        <v>-50120.220000000088</v>
      </c>
      <c r="R280" s="125">
        <f t="shared" si="11"/>
        <v>290.60836740829825</v>
      </c>
    </row>
    <row r="281" spans="1:18" s="143" customFormat="1" x14ac:dyDescent="0.35">
      <c r="A281" s="137">
        <v>6</v>
      </c>
      <c r="B281" s="138" t="s">
        <v>64</v>
      </c>
      <c r="C281" s="138"/>
      <c r="D281" s="138"/>
      <c r="E281" s="138" t="s">
        <v>77</v>
      </c>
      <c r="F281" s="138"/>
      <c r="G281" s="138" t="s">
        <v>317</v>
      </c>
      <c r="H281" s="144">
        <f>SUM(H266:H280)</f>
        <v>76266</v>
      </c>
      <c r="I281" s="137"/>
      <c r="J281" s="140">
        <f>SUM(J266:J280)</f>
        <v>10791992.710000001</v>
      </c>
      <c r="K281" s="140">
        <f>SUM(K266:K280)</f>
        <v>10608371.300000001</v>
      </c>
      <c r="L281" s="140">
        <f>SUM(L266:L280)</f>
        <v>22364561.500000004</v>
      </c>
      <c r="M281" s="140">
        <f>SUM(M266:M280)</f>
        <v>21869836.049999997</v>
      </c>
      <c r="N281" s="138">
        <v>14</v>
      </c>
      <c r="O281" s="138">
        <v>14</v>
      </c>
      <c r="P281" s="138">
        <f>N281-O281</f>
        <v>0</v>
      </c>
      <c r="Q281" s="141">
        <f t="shared" si="10"/>
        <v>494725.45000000671</v>
      </c>
      <c r="R281" s="142">
        <f>L281/H281</f>
        <v>293.24419138279188</v>
      </c>
    </row>
    <row r="282" spans="1:18" x14ac:dyDescent="0.35">
      <c r="A282" s="131">
        <v>1</v>
      </c>
      <c r="B282" s="132" t="s">
        <v>64</v>
      </c>
      <c r="C282" s="132" t="s">
        <v>318</v>
      </c>
      <c r="D282" s="132" t="s">
        <v>126</v>
      </c>
      <c r="E282" s="132" t="s">
        <v>47</v>
      </c>
      <c r="F282" s="132" t="s">
        <v>210</v>
      </c>
      <c r="G282" s="132" t="s">
        <v>319</v>
      </c>
      <c r="H282" s="133"/>
      <c r="I282" s="131"/>
      <c r="J282" s="134"/>
      <c r="K282" s="135"/>
      <c r="L282" s="136"/>
      <c r="M282" s="136"/>
      <c r="N282" s="132"/>
      <c r="O282" s="132"/>
      <c r="P282" s="132"/>
    </row>
    <row r="283" spans="1:18" x14ac:dyDescent="0.35">
      <c r="A283" s="131">
        <v>2</v>
      </c>
      <c r="B283" s="132" t="s">
        <v>64</v>
      </c>
      <c r="C283" s="132" t="s">
        <v>318</v>
      </c>
      <c r="D283" s="132" t="s">
        <v>126</v>
      </c>
      <c r="E283" s="132" t="s">
        <v>47</v>
      </c>
      <c r="F283" s="132" t="s">
        <v>180</v>
      </c>
      <c r="G283" s="132" t="s">
        <v>906</v>
      </c>
      <c r="H283" s="133">
        <v>2523</v>
      </c>
      <c r="I283" s="131">
        <v>2</v>
      </c>
      <c r="J283" s="134">
        <f>อุดรธานี!F100</f>
        <v>476064.2</v>
      </c>
      <c r="K283" s="135">
        <f>อุดรธานี!AK100</f>
        <v>596273.06000000006</v>
      </c>
      <c r="L283" s="136">
        <f>อุดรธานี!AL100</f>
        <v>955211.99</v>
      </c>
      <c r="M283" s="136">
        <f>อุดรธานี!AM100</f>
        <v>996920.09</v>
      </c>
      <c r="N283" s="132"/>
      <c r="O283" s="132"/>
      <c r="P283" s="132"/>
      <c r="Q283" s="124">
        <f t="shared" si="10"/>
        <v>-41708.099999999977</v>
      </c>
      <c r="R283" s="125">
        <f t="shared" si="11"/>
        <v>378.60166072136343</v>
      </c>
    </row>
    <row r="284" spans="1:18" x14ac:dyDescent="0.35">
      <c r="A284" s="131">
        <v>3</v>
      </c>
      <c r="B284" s="132" t="s">
        <v>64</v>
      </c>
      <c r="C284" s="132" t="s">
        <v>318</v>
      </c>
      <c r="D284" s="132" t="s">
        <v>126</v>
      </c>
      <c r="E284" s="132" t="s">
        <v>47</v>
      </c>
      <c r="F284" s="132" t="s">
        <v>180</v>
      </c>
      <c r="G284" s="132" t="s">
        <v>907</v>
      </c>
      <c r="H284" s="133">
        <v>5391</v>
      </c>
      <c r="I284" s="131">
        <v>4</v>
      </c>
      <c r="J284" s="134">
        <f>อุดรธานี!F101</f>
        <v>433305.46</v>
      </c>
      <c r="K284" s="135">
        <f>อุดรธานี!AK101</f>
        <v>473534.52</v>
      </c>
      <c r="L284" s="136">
        <f>อุดรธานี!AL101</f>
        <v>1525915.71</v>
      </c>
      <c r="M284" s="136">
        <f>อุดรธานี!AM101</f>
        <v>1378544.91</v>
      </c>
      <c r="N284" s="132"/>
      <c r="O284" s="132"/>
      <c r="P284" s="132"/>
      <c r="Q284" s="124">
        <f t="shared" si="10"/>
        <v>147370.80000000005</v>
      </c>
      <c r="R284" s="125">
        <f t="shared" si="11"/>
        <v>283.04873121869781</v>
      </c>
    </row>
    <row r="285" spans="1:18" x14ac:dyDescent="0.35">
      <c r="A285" s="131">
        <v>4</v>
      </c>
      <c r="B285" s="132" t="s">
        <v>64</v>
      </c>
      <c r="C285" s="132" t="s">
        <v>318</v>
      </c>
      <c r="D285" s="132" t="s">
        <v>126</v>
      </c>
      <c r="E285" s="132" t="s">
        <v>47</v>
      </c>
      <c r="F285" s="132" t="s">
        <v>180</v>
      </c>
      <c r="G285" s="132" t="s">
        <v>908</v>
      </c>
      <c r="H285" s="133">
        <v>2709</v>
      </c>
      <c r="I285" s="131">
        <v>2</v>
      </c>
      <c r="J285" s="134">
        <f>อุดรธานี!F102</f>
        <v>262473.96000000002</v>
      </c>
      <c r="K285" s="135">
        <f>อุดรธานี!AK102</f>
        <v>336079.07999999996</v>
      </c>
      <c r="L285" s="136">
        <f>อุดรธานี!AL102</f>
        <v>1137501.2</v>
      </c>
      <c r="M285" s="136">
        <f>อุดรธานี!AM102</f>
        <v>920387.04</v>
      </c>
      <c r="N285" s="132"/>
      <c r="O285" s="132"/>
      <c r="P285" s="132"/>
      <c r="Q285" s="124">
        <f t="shared" si="10"/>
        <v>217114.15999999992</v>
      </c>
      <c r="R285" s="125">
        <f t="shared" si="11"/>
        <v>419.8970837947582</v>
      </c>
    </row>
    <row r="286" spans="1:18" x14ac:dyDescent="0.35">
      <c r="A286" s="131">
        <v>5</v>
      </c>
      <c r="B286" s="132" t="s">
        <v>64</v>
      </c>
      <c r="C286" s="132" t="s">
        <v>318</v>
      </c>
      <c r="D286" s="132" t="s">
        <v>126</v>
      </c>
      <c r="E286" s="132" t="s">
        <v>47</v>
      </c>
      <c r="F286" s="132" t="s">
        <v>180</v>
      </c>
      <c r="G286" s="132" t="s">
        <v>909</v>
      </c>
      <c r="H286" s="133">
        <v>3276</v>
      </c>
      <c r="I286" s="131">
        <v>3</v>
      </c>
      <c r="J286" s="134">
        <f>อุดรธานี!F103</f>
        <v>362883.93</v>
      </c>
      <c r="K286" s="135">
        <f>อุดรธานี!AK103</f>
        <v>360462.91</v>
      </c>
      <c r="L286" s="136">
        <f>อุดรธานี!AL103</f>
        <v>1094031.8399999999</v>
      </c>
      <c r="M286" s="136">
        <f>อุดรธานี!AM103</f>
        <v>1033280.4400000001</v>
      </c>
      <c r="N286" s="132"/>
      <c r="O286" s="132"/>
      <c r="P286" s="132"/>
      <c r="Q286" s="124">
        <f t="shared" si="10"/>
        <v>60751.39999999979</v>
      </c>
      <c r="R286" s="125">
        <f t="shared" si="11"/>
        <v>333.95355311355308</v>
      </c>
    </row>
    <row r="287" spans="1:18" x14ac:dyDescent="0.35">
      <c r="A287" s="131">
        <v>6</v>
      </c>
      <c r="B287" s="132" t="s">
        <v>64</v>
      </c>
      <c r="C287" s="132" t="s">
        <v>318</v>
      </c>
      <c r="D287" s="132" t="s">
        <v>126</v>
      </c>
      <c r="E287" s="132" t="s">
        <v>47</v>
      </c>
      <c r="F287" s="132" t="s">
        <v>180</v>
      </c>
      <c r="G287" s="132" t="s">
        <v>910</v>
      </c>
      <c r="H287" s="133">
        <v>1694</v>
      </c>
      <c r="I287" s="131">
        <v>2</v>
      </c>
      <c r="J287" s="134">
        <f>อุดรธานี!F104</f>
        <v>325496.40000000002</v>
      </c>
      <c r="K287" s="135">
        <f>อุดรธานี!AK104</f>
        <v>333266.5</v>
      </c>
      <c r="L287" s="136">
        <f>อุดรธานี!AL104</f>
        <v>833796.55</v>
      </c>
      <c r="M287" s="136">
        <f>อุดรธานี!AM104</f>
        <v>747923.3</v>
      </c>
      <c r="N287" s="132"/>
      <c r="O287" s="132"/>
      <c r="P287" s="132"/>
      <c r="Q287" s="124">
        <f t="shared" si="10"/>
        <v>85873.25</v>
      </c>
      <c r="R287" s="125">
        <f t="shared" si="11"/>
        <v>492.20575560802837</v>
      </c>
    </row>
    <row r="288" spans="1:18" x14ac:dyDescent="0.35">
      <c r="A288" s="131">
        <v>7</v>
      </c>
      <c r="B288" s="132" t="s">
        <v>64</v>
      </c>
      <c r="C288" s="132" t="s">
        <v>318</v>
      </c>
      <c r="D288" s="132" t="s">
        <v>126</v>
      </c>
      <c r="E288" s="132" t="s">
        <v>47</v>
      </c>
      <c r="F288" s="132" t="s">
        <v>180</v>
      </c>
      <c r="G288" s="132" t="s">
        <v>911</v>
      </c>
      <c r="H288" s="133">
        <v>2072</v>
      </c>
      <c r="I288" s="131">
        <v>2</v>
      </c>
      <c r="J288" s="134">
        <f>อุดรธานี!F105</f>
        <v>208251.51999999999</v>
      </c>
      <c r="K288" s="135">
        <f>อุดรธานี!AK105</f>
        <v>225908.88</v>
      </c>
      <c r="L288" s="136">
        <f>อุดรธานี!AL105</f>
        <v>909892.22</v>
      </c>
      <c r="M288" s="136">
        <f>อุดรธานี!AM105</f>
        <v>983281.13</v>
      </c>
      <c r="N288" s="132"/>
      <c r="O288" s="132"/>
      <c r="P288" s="132"/>
      <c r="Q288" s="124">
        <f t="shared" si="10"/>
        <v>-73388.910000000033</v>
      </c>
      <c r="R288" s="125">
        <f t="shared" si="11"/>
        <v>439.13717181467177</v>
      </c>
    </row>
    <row r="289" spans="1:18" s="143" customFormat="1" x14ac:dyDescent="0.35">
      <c r="A289" s="137">
        <v>7</v>
      </c>
      <c r="B289" s="138" t="s">
        <v>64</v>
      </c>
      <c r="C289" s="138"/>
      <c r="D289" s="138"/>
      <c r="E289" s="138" t="s">
        <v>77</v>
      </c>
      <c r="F289" s="138"/>
      <c r="G289" s="138" t="s">
        <v>320</v>
      </c>
      <c r="H289" s="144">
        <f>SUM(H282:H288)</f>
        <v>17665</v>
      </c>
      <c r="I289" s="137"/>
      <c r="J289" s="140">
        <f>SUM(J282:J288)</f>
        <v>2068475.4700000002</v>
      </c>
      <c r="K289" s="140">
        <f>SUM(K282:K288)</f>
        <v>2325524.9500000002</v>
      </c>
      <c r="L289" s="140">
        <f>SUM(L282:L288)</f>
        <v>6456349.5099999998</v>
      </c>
      <c r="M289" s="140">
        <f>SUM(M282:M288)</f>
        <v>6060336.9100000001</v>
      </c>
      <c r="N289" s="138">
        <v>6</v>
      </c>
      <c r="O289" s="138">
        <v>6</v>
      </c>
      <c r="P289" s="138">
        <f>N289-O289</f>
        <v>0</v>
      </c>
      <c r="Q289" s="141">
        <f t="shared" si="10"/>
        <v>396012.59999999963</v>
      </c>
      <c r="R289" s="142">
        <f>L289/H289</f>
        <v>365.48822587036511</v>
      </c>
    </row>
    <row r="290" spans="1:18" x14ac:dyDescent="0.35">
      <c r="A290" s="131">
        <v>1</v>
      </c>
      <c r="B290" s="132" t="s">
        <v>64</v>
      </c>
      <c r="C290" s="132" t="s">
        <v>37</v>
      </c>
      <c r="D290" s="132" t="s">
        <v>131</v>
      </c>
      <c r="E290" s="132" t="s">
        <v>38</v>
      </c>
      <c r="F290" s="132" t="s">
        <v>210</v>
      </c>
      <c r="G290" s="132" t="s">
        <v>321</v>
      </c>
      <c r="H290" s="133"/>
      <c r="I290" s="131"/>
      <c r="J290" s="134"/>
      <c r="K290" s="135"/>
      <c r="L290" s="136"/>
      <c r="M290" s="136"/>
      <c r="N290" s="132"/>
      <c r="O290" s="132"/>
      <c r="P290" s="132"/>
    </row>
    <row r="291" spans="1:18" x14ac:dyDescent="0.35">
      <c r="A291" s="131">
        <v>2</v>
      </c>
      <c r="B291" s="132" t="s">
        <v>64</v>
      </c>
      <c r="C291" s="132" t="s">
        <v>37</v>
      </c>
      <c r="D291" s="132" t="s">
        <v>131</v>
      </c>
      <c r="E291" s="132" t="s">
        <v>38</v>
      </c>
      <c r="F291" s="132" t="s">
        <v>180</v>
      </c>
      <c r="G291" s="132" t="s">
        <v>912</v>
      </c>
      <c r="H291" s="133">
        <v>2599</v>
      </c>
      <c r="I291" s="131">
        <v>2</v>
      </c>
      <c r="J291" s="134">
        <f>อุดรธานี!F106</f>
        <v>430592.05</v>
      </c>
      <c r="K291" s="135">
        <f>อุดรธานี!AK106</f>
        <v>349770.07999999996</v>
      </c>
      <c r="L291" s="136">
        <f>อุดรธานี!AL106</f>
        <v>925610.06</v>
      </c>
      <c r="M291" s="136">
        <f>อุดรธานี!AM106</f>
        <v>1071952.25</v>
      </c>
      <c r="N291" s="132"/>
      <c r="O291" s="132"/>
      <c r="P291" s="132"/>
      <c r="Q291" s="124">
        <f t="shared" si="10"/>
        <v>-146342.18999999994</v>
      </c>
      <c r="R291" s="125">
        <f t="shared" si="11"/>
        <v>356.14084647941519</v>
      </c>
    </row>
    <row r="292" spans="1:18" x14ac:dyDescent="0.35">
      <c r="A292" s="131">
        <v>3</v>
      </c>
      <c r="B292" s="132" t="s">
        <v>64</v>
      </c>
      <c r="C292" s="132" t="s">
        <v>37</v>
      </c>
      <c r="D292" s="132" t="s">
        <v>131</v>
      </c>
      <c r="E292" s="132" t="s">
        <v>38</v>
      </c>
      <c r="F292" s="132" t="s">
        <v>180</v>
      </c>
      <c r="G292" s="132" t="s">
        <v>913</v>
      </c>
      <c r="H292" s="133">
        <v>7351</v>
      </c>
      <c r="I292" s="131">
        <v>5</v>
      </c>
      <c r="J292" s="134">
        <f>อุดรธานี!F107</f>
        <v>520684.85</v>
      </c>
      <c r="K292" s="135">
        <f>อุดรธานี!AK107</f>
        <v>332555.26999999996</v>
      </c>
      <c r="L292" s="136">
        <f>อุดรธานี!AL107</f>
        <v>1927067.31</v>
      </c>
      <c r="M292" s="136">
        <f>อุดรธานี!AM107</f>
        <v>2184365.94</v>
      </c>
      <c r="N292" s="132"/>
      <c r="O292" s="132"/>
      <c r="P292" s="132"/>
      <c r="Q292" s="124">
        <f t="shared" si="10"/>
        <v>-257298.62999999989</v>
      </c>
      <c r="R292" s="125">
        <f t="shared" si="11"/>
        <v>262.15036185552987</v>
      </c>
    </row>
    <row r="293" spans="1:18" x14ac:dyDescent="0.35">
      <c r="A293" s="131">
        <v>4</v>
      </c>
      <c r="B293" s="132" t="s">
        <v>64</v>
      </c>
      <c r="C293" s="132" t="s">
        <v>37</v>
      </c>
      <c r="D293" s="132" t="s">
        <v>131</v>
      </c>
      <c r="E293" s="132" t="s">
        <v>38</v>
      </c>
      <c r="F293" s="132" t="s">
        <v>180</v>
      </c>
      <c r="G293" s="132" t="s">
        <v>914</v>
      </c>
      <c r="H293" s="133">
        <v>6204</v>
      </c>
      <c r="I293" s="131">
        <v>5</v>
      </c>
      <c r="J293" s="134">
        <f>อุดรธานี!F108</f>
        <v>269317.28000000003</v>
      </c>
      <c r="K293" s="135">
        <f>อุดรธานี!AK108</f>
        <v>264972.84000000003</v>
      </c>
      <c r="L293" s="136">
        <f>อุดรธานี!AL108</f>
        <v>1834718.67</v>
      </c>
      <c r="M293" s="136">
        <f>อุดรธานี!AM108</f>
        <v>2099171.14</v>
      </c>
      <c r="N293" s="132"/>
      <c r="O293" s="132"/>
      <c r="P293" s="132"/>
      <c r="Q293" s="124">
        <f t="shared" si="10"/>
        <v>-264452.4700000002</v>
      </c>
      <c r="R293" s="125">
        <f t="shared" si="11"/>
        <v>295.73157156673113</v>
      </c>
    </row>
    <row r="294" spans="1:18" x14ac:dyDescent="0.35">
      <c r="A294" s="131">
        <v>5</v>
      </c>
      <c r="B294" s="132" t="s">
        <v>64</v>
      </c>
      <c r="C294" s="132" t="s">
        <v>37</v>
      </c>
      <c r="D294" s="132" t="s">
        <v>131</v>
      </c>
      <c r="E294" s="132" t="s">
        <v>38</v>
      </c>
      <c r="F294" s="132" t="s">
        <v>180</v>
      </c>
      <c r="G294" s="132" t="s">
        <v>915</v>
      </c>
      <c r="H294" s="133">
        <v>5587</v>
      </c>
      <c r="I294" s="131">
        <v>4</v>
      </c>
      <c r="J294" s="134">
        <f>อุดรธานี!F109</f>
        <v>626696.78</v>
      </c>
      <c r="K294" s="135">
        <f>อุดรธานี!AK109</f>
        <v>563970.26</v>
      </c>
      <c r="L294" s="136">
        <f>อุดรธานี!AL109</f>
        <v>1259374.6099999999</v>
      </c>
      <c r="M294" s="136">
        <f>อุดรธานี!AM109</f>
        <v>1402049.05</v>
      </c>
      <c r="N294" s="132"/>
      <c r="O294" s="132"/>
      <c r="P294" s="132"/>
      <c r="Q294" s="124">
        <f t="shared" si="10"/>
        <v>-142674.44000000018</v>
      </c>
      <c r="R294" s="125">
        <f t="shared" si="11"/>
        <v>225.41160014318953</v>
      </c>
    </row>
    <row r="295" spans="1:18" s="143" customFormat="1" x14ac:dyDescent="0.35">
      <c r="A295" s="137">
        <v>8</v>
      </c>
      <c r="B295" s="138" t="s">
        <v>64</v>
      </c>
      <c r="C295" s="138"/>
      <c r="D295" s="138"/>
      <c r="E295" s="138" t="s">
        <v>77</v>
      </c>
      <c r="F295" s="138"/>
      <c r="G295" s="138" t="s">
        <v>322</v>
      </c>
      <c r="H295" s="144">
        <f>SUM(H290:H294)</f>
        <v>21741</v>
      </c>
      <c r="I295" s="137"/>
      <c r="J295" s="140">
        <f>SUM(J290:J294)</f>
        <v>1847290.96</v>
      </c>
      <c r="K295" s="140">
        <f>SUM(K290:K294)</f>
        <v>1511268.45</v>
      </c>
      <c r="L295" s="140">
        <f>SUM(L290:L294)</f>
        <v>5946770.6500000004</v>
      </c>
      <c r="M295" s="140">
        <f>SUM(M290:M294)</f>
        <v>6757538.3799999999</v>
      </c>
      <c r="N295" s="138">
        <v>4</v>
      </c>
      <c r="O295" s="138">
        <v>4</v>
      </c>
      <c r="P295" s="138">
        <f>N295-O295</f>
        <v>0</v>
      </c>
      <c r="Q295" s="141">
        <f t="shared" si="10"/>
        <v>-810767.72999999952</v>
      </c>
      <c r="R295" s="142">
        <f>L295/H295</f>
        <v>273.52792649832116</v>
      </c>
    </row>
    <row r="296" spans="1:18" x14ac:dyDescent="0.35">
      <c r="A296" s="131">
        <v>1</v>
      </c>
      <c r="B296" s="132" t="s">
        <v>64</v>
      </c>
      <c r="C296" s="132" t="s">
        <v>323</v>
      </c>
      <c r="D296" s="132" t="s">
        <v>135</v>
      </c>
      <c r="E296" s="132" t="s">
        <v>48</v>
      </c>
      <c r="F296" s="132" t="s">
        <v>210</v>
      </c>
      <c r="G296" s="132" t="s">
        <v>324</v>
      </c>
      <c r="H296" s="133"/>
      <c r="I296" s="131"/>
      <c r="J296" s="134"/>
      <c r="K296" s="135"/>
      <c r="L296" s="136"/>
      <c r="M296" s="136"/>
      <c r="N296" s="132"/>
      <c r="O296" s="132"/>
      <c r="P296" s="132"/>
    </row>
    <row r="297" spans="1:18" x14ac:dyDescent="0.35">
      <c r="A297" s="131">
        <v>2</v>
      </c>
      <c r="B297" s="132" t="s">
        <v>64</v>
      </c>
      <c r="C297" s="132" t="s">
        <v>323</v>
      </c>
      <c r="D297" s="132" t="s">
        <v>135</v>
      </c>
      <c r="E297" s="132" t="s">
        <v>48</v>
      </c>
      <c r="F297" s="132" t="s">
        <v>180</v>
      </c>
      <c r="G297" s="132" t="s">
        <v>916</v>
      </c>
      <c r="H297" s="133">
        <v>3439</v>
      </c>
      <c r="I297" s="131">
        <v>3</v>
      </c>
      <c r="J297" s="134">
        <f>อุดรธานี!F110</f>
        <v>663067.18000000005</v>
      </c>
      <c r="K297" s="135">
        <f>อุดรธานี!AK110</f>
        <v>1052413.1200000001</v>
      </c>
      <c r="L297" s="136">
        <f>อุดรธานี!AL110</f>
        <v>1397995.43</v>
      </c>
      <c r="M297" s="136">
        <f>อุดรธานี!AM110</f>
        <v>1315701.47</v>
      </c>
      <c r="N297" s="132"/>
      <c r="O297" s="132"/>
      <c r="P297" s="132"/>
      <c r="Q297" s="124">
        <f t="shared" si="10"/>
        <v>82293.959999999963</v>
      </c>
      <c r="R297" s="125">
        <f t="shared" si="11"/>
        <v>406.51219249781911</v>
      </c>
    </row>
    <row r="298" spans="1:18" x14ac:dyDescent="0.35">
      <c r="A298" s="131">
        <v>3</v>
      </c>
      <c r="B298" s="132" t="s">
        <v>64</v>
      </c>
      <c r="C298" s="132" t="s">
        <v>323</v>
      </c>
      <c r="D298" s="132" t="s">
        <v>135</v>
      </c>
      <c r="E298" s="132" t="s">
        <v>48</v>
      </c>
      <c r="F298" s="132" t="s">
        <v>180</v>
      </c>
      <c r="G298" s="132" t="s">
        <v>917</v>
      </c>
      <c r="H298" s="133">
        <v>3012</v>
      </c>
      <c r="I298" s="131">
        <v>3</v>
      </c>
      <c r="J298" s="134">
        <f>อุดรธานี!F111</f>
        <v>88895.71</v>
      </c>
      <c r="K298" s="135">
        <f>อุดรธานี!AK111</f>
        <v>117257.15000000002</v>
      </c>
      <c r="L298" s="136">
        <f>อุดรธานี!AL111</f>
        <v>1042566.95</v>
      </c>
      <c r="M298" s="136">
        <f>อุดรธานี!AM111</f>
        <v>1074194.8500000001</v>
      </c>
      <c r="N298" s="132"/>
      <c r="O298" s="132"/>
      <c r="P298" s="132"/>
      <c r="Q298" s="124">
        <f t="shared" si="10"/>
        <v>-31627.90000000014</v>
      </c>
      <c r="R298" s="125">
        <f t="shared" si="11"/>
        <v>346.13776560424964</v>
      </c>
    </row>
    <row r="299" spans="1:18" x14ac:dyDescent="0.35">
      <c r="A299" s="131">
        <v>4</v>
      </c>
      <c r="B299" s="132" t="s">
        <v>64</v>
      </c>
      <c r="C299" s="132" t="s">
        <v>323</v>
      </c>
      <c r="D299" s="132" t="s">
        <v>135</v>
      </c>
      <c r="E299" s="132" t="s">
        <v>48</v>
      </c>
      <c r="F299" s="132" t="s">
        <v>180</v>
      </c>
      <c r="G299" s="132" t="s">
        <v>918</v>
      </c>
      <c r="H299" s="133">
        <v>1981</v>
      </c>
      <c r="I299" s="131">
        <v>2</v>
      </c>
      <c r="J299" s="134">
        <f>อุดรธานี!F112</f>
        <v>364871.94</v>
      </c>
      <c r="K299" s="135">
        <f>อุดรธานี!AK112</f>
        <v>482360.97</v>
      </c>
      <c r="L299" s="136">
        <f>อุดรธานี!AL112</f>
        <v>1185052.2</v>
      </c>
      <c r="M299" s="136">
        <f>อุดรธานี!AM112</f>
        <v>1057147.68</v>
      </c>
      <c r="N299" s="132"/>
      <c r="O299" s="132"/>
      <c r="P299" s="132"/>
      <c r="Q299" s="124">
        <f t="shared" si="10"/>
        <v>127904.52000000002</v>
      </c>
      <c r="R299" s="125">
        <f t="shared" si="11"/>
        <v>598.20908632004034</v>
      </c>
    </row>
    <row r="300" spans="1:18" x14ac:dyDescent="0.35">
      <c r="A300" s="131">
        <v>5</v>
      </c>
      <c r="B300" s="132" t="s">
        <v>64</v>
      </c>
      <c r="C300" s="132" t="s">
        <v>323</v>
      </c>
      <c r="D300" s="132" t="s">
        <v>135</v>
      </c>
      <c r="E300" s="132" t="s">
        <v>48</v>
      </c>
      <c r="F300" s="132" t="s">
        <v>180</v>
      </c>
      <c r="G300" s="132" t="s">
        <v>919</v>
      </c>
      <c r="H300" s="133">
        <v>1907</v>
      </c>
      <c r="I300" s="131">
        <v>2</v>
      </c>
      <c r="J300" s="134">
        <f>อุดรธานี!F113</f>
        <v>392027.53</v>
      </c>
      <c r="K300" s="135">
        <f>อุดรธานี!AK113</f>
        <v>615319.29</v>
      </c>
      <c r="L300" s="136">
        <f>อุดรธานี!AL113</f>
        <v>580780.52</v>
      </c>
      <c r="M300" s="136">
        <f>อุดรธานี!AM113</f>
        <v>601501.41999999993</v>
      </c>
      <c r="N300" s="132"/>
      <c r="O300" s="132"/>
      <c r="P300" s="132"/>
      <c r="Q300" s="124">
        <f t="shared" si="10"/>
        <v>-20720.899999999907</v>
      </c>
      <c r="R300" s="125">
        <f t="shared" si="11"/>
        <v>304.55192448872577</v>
      </c>
    </row>
    <row r="301" spans="1:18" x14ac:dyDescent="0.35">
      <c r="A301" s="131">
        <v>6</v>
      </c>
      <c r="B301" s="132" t="s">
        <v>64</v>
      </c>
      <c r="C301" s="132" t="s">
        <v>323</v>
      </c>
      <c r="D301" s="132" t="s">
        <v>135</v>
      </c>
      <c r="E301" s="132" t="s">
        <v>48</v>
      </c>
      <c r="F301" s="132" t="s">
        <v>180</v>
      </c>
      <c r="G301" s="132" t="s">
        <v>920</v>
      </c>
      <c r="H301" s="133">
        <v>3127</v>
      </c>
      <c r="I301" s="131">
        <v>3</v>
      </c>
      <c r="J301" s="134">
        <f>อุดรธานี!F114</f>
        <v>274761.15000000002</v>
      </c>
      <c r="K301" s="135">
        <f>อุดรธานี!AK114</f>
        <v>449743.33</v>
      </c>
      <c r="L301" s="136">
        <f>อุดรธานี!AL114</f>
        <v>1079516.6200000001</v>
      </c>
      <c r="M301" s="136">
        <f>อุดรธานี!AM114</f>
        <v>1156569.97</v>
      </c>
      <c r="N301" s="132"/>
      <c r="O301" s="132"/>
      <c r="P301" s="132"/>
      <c r="Q301" s="124">
        <f t="shared" si="10"/>
        <v>-77053.34999999986</v>
      </c>
      <c r="R301" s="125">
        <f t="shared" si="11"/>
        <v>345.22437480012798</v>
      </c>
    </row>
    <row r="302" spans="1:18" x14ac:dyDescent="0.35">
      <c r="A302" s="131">
        <v>7</v>
      </c>
      <c r="B302" s="132" t="s">
        <v>64</v>
      </c>
      <c r="C302" s="132" t="s">
        <v>323</v>
      </c>
      <c r="D302" s="132" t="s">
        <v>135</v>
      </c>
      <c r="E302" s="132" t="s">
        <v>48</v>
      </c>
      <c r="F302" s="132" t="s">
        <v>180</v>
      </c>
      <c r="G302" s="132" t="s">
        <v>921</v>
      </c>
      <c r="H302" s="133">
        <v>2860</v>
      </c>
      <c r="I302" s="131">
        <v>2</v>
      </c>
      <c r="J302" s="134">
        <f>อุดรธานี!F115</f>
        <v>780531.73</v>
      </c>
      <c r="K302" s="135">
        <f>อุดรธานี!AK115</f>
        <v>918377.23</v>
      </c>
      <c r="L302" s="136">
        <f>อุดรธานี!AL115</f>
        <v>1036268.52</v>
      </c>
      <c r="M302" s="136">
        <f>อุดรธานี!AM115</f>
        <v>987029.49</v>
      </c>
      <c r="N302" s="132"/>
      <c r="O302" s="132"/>
      <c r="P302" s="132"/>
      <c r="Q302" s="124">
        <f t="shared" si="10"/>
        <v>49239.030000000028</v>
      </c>
      <c r="R302" s="125">
        <f t="shared" si="11"/>
        <v>362.33165034965037</v>
      </c>
    </row>
    <row r="303" spans="1:18" x14ac:dyDescent="0.35">
      <c r="A303" s="131">
        <v>8</v>
      </c>
      <c r="B303" s="132" t="s">
        <v>64</v>
      </c>
      <c r="C303" s="132" t="s">
        <v>323</v>
      </c>
      <c r="D303" s="132" t="s">
        <v>135</v>
      </c>
      <c r="E303" s="132" t="s">
        <v>48</v>
      </c>
      <c r="F303" s="132" t="s">
        <v>180</v>
      </c>
      <c r="G303" s="132" t="s">
        <v>922</v>
      </c>
      <c r="H303" s="133">
        <v>3321</v>
      </c>
      <c r="I303" s="131">
        <v>3</v>
      </c>
      <c r="J303" s="134">
        <f>อุดรธานี!F116</f>
        <v>928649.15</v>
      </c>
      <c r="K303" s="135">
        <f>อุดรธานี!AK116</f>
        <v>1225196.81</v>
      </c>
      <c r="L303" s="136">
        <f>อุดรธานี!AL116</f>
        <v>964190.78999999992</v>
      </c>
      <c r="M303" s="136">
        <f>อุดรธานี!AM116</f>
        <v>970476.43</v>
      </c>
      <c r="N303" s="132"/>
      <c r="O303" s="132"/>
      <c r="P303" s="132"/>
      <c r="Q303" s="124">
        <f t="shared" si="10"/>
        <v>-6285.6400000001304</v>
      </c>
      <c r="R303" s="125">
        <f t="shared" si="11"/>
        <v>290.33146341463413</v>
      </c>
    </row>
    <row r="304" spans="1:18" x14ac:dyDescent="0.35">
      <c r="A304" s="131">
        <v>9</v>
      </c>
      <c r="B304" s="132" t="s">
        <v>64</v>
      </c>
      <c r="C304" s="132" t="s">
        <v>323</v>
      </c>
      <c r="D304" s="132" t="s">
        <v>135</v>
      </c>
      <c r="E304" s="132" t="s">
        <v>48</v>
      </c>
      <c r="F304" s="132" t="s">
        <v>180</v>
      </c>
      <c r="G304" s="132" t="s">
        <v>923</v>
      </c>
      <c r="H304" s="133">
        <v>3558</v>
      </c>
      <c r="I304" s="131">
        <v>3</v>
      </c>
      <c r="J304" s="134">
        <f>อุดรธานี!F117</f>
        <v>496666.91</v>
      </c>
      <c r="K304" s="135">
        <f>อุดรธานี!AK117</f>
        <v>744732.7699999999</v>
      </c>
      <c r="L304" s="136">
        <f>อุดรธานี!AL117</f>
        <v>1256593.55</v>
      </c>
      <c r="M304" s="136">
        <f>อุดรธานี!AM117</f>
        <v>1241507.6100000001</v>
      </c>
      <c r="N304" s="132"/>
      <c r="O304" s="132"/>
      <c r="P304" s="132"/>
      <c r="Q304" s="124">
        <f t="shared" si="10"/>
        <v>15085.939999999944</v>
      </c>
      <c r="R304" s="125">
        <f t="shared" si="11"/>
        <v>353.17412872400229</v>
      </c>
    </row>
    <row r="305" spans="1:18" x14ac:dyDescent="0.35">
      <c r="A305" s="131">
        <v>10</v>
      </c>
      <c r="B305" s="132" t="s">
        <v>64</v>
      </c>
      <c r="C305" s="132" t="s">
        <v>323</v>
      </c>
      <c r="D305" s="132" t="s">
        <v>135</v>
      </c>
      <c r="E305" s="132" t="s">
        <v>48</v>
      </c>
      <c r="F305" s="132" t="s">
        <v>180</v>
      </c>
      <c r="G305" s="132" t="s">
        <v>924</v>
      </c>
      <c r="H305" s="133">
        <v>1774</v>
      </c>
      <c r="I305" s="131">
        <v>2</v>
      </c>
      <c r="J305" s="134">
        <f>อุดรธานี!F118</f>
        <v>20909.07</v>
      </c>
      <c r="K305" s="135">
        <f>อุดรธานี!AK118</f>
        <v>-344936.16</v>
      </c>
      <c r="L305" s="136">
        <f>อุดรธานี!AL118</f>
        <v>877721.8</v>
      </c>
      <c r="M305" s="136">
        <f>อุดรธานี!AM118</f>
        <v>922832.92999999993</v>
      </c>
      <c r="N305" s="132"/>
      <c r="O305" s="132"/>
      <c r="P305" s="132"/>
      <c r="Q305" s="124">
        <f t="shared" si="10"/>
        <v>-45111.129999999888</v>
      </c>
      <c r="R305" s="125">
        <f t="shared" si="11"/>
        <v>494.76989853438562</v>
      </c>
    </row>
    <row r="306" spans="1:18" x14ac:dyDescent="0.35">
      <c r="A306" s="131">
        <v>11</v>
      </c>
      <c r="B306" s="132" t="s">
        <v>64</v>
      </c>
      <c r="C306" s="132" t="s">
        <v>323</v>
      </c>
      <c r="D306" s="132" t="s">
        <v>135</v>
      </c>
      <c r="E306" s="132" t="s">
        <v>48</v>
      </c>
      <c r="F306" s="132" t="s">
        <v>180</v>
      </c>
      <c r="G306" s="132" t="s">
        <v>925</v>
      </c>
      <c r="H306" s="133">
        <v>1942</v>
      </c>
      <c r="I306" s="131">
        <v>2</v>
      </c>
      <c r="J306" s="134">
        <f>อุดรธานี!F119</f>
        <v>123458.15</v>
      </c>
      <c r="K306" s="135">
        <f>อุดรธานี!AK119</f>
        <v>106668.91999999998</v>
      </c>
      <c r="L306" s="136">
        <f>อุดรธานี!AL119</f>
        <v>678141.5199999999</v>
      </c>
      <c r="M306" s="136">
        <f>อุดรธานี!AM119</f>
        <v>641125.89</v>
      </c>
      <c r="N306" s="132"/>
      <c r="O306" s="132"/>
      <c r="P306" s="132"/>
      <c r="Q306" s="124">
        <f t="shared" si="10"/>
        <v>37015.629999999888</v>
      </c>
      <c r="R306" s="125">
        <f t="shared" si="11"/>
        <v>349.19748712667348</v>
      </c>
    </row>
    <row r="307" spans="1:18" x14ac:dyDescent="0.35">
      <c r="A307" s="131">
        <v>12</v>
      </c>
      <c r="B307" s="132" t="s">
        <v>64</v>
      </c>
      <c r="C307" s="132" t="s">
        <v>323</v>
      </c>
      <c r="D307" s="132" t="s">
        <v>135</v>
      </c>
      <c r="E307" s="132" t="s">
        <v>48</v>
      </c>
      <c r="F307" s="132" t="s">
        <v>180</v>
      </c>
      <c r="G307" s="132" t="s">
        <v>926</v>
      </c>
      <c r="H307" s="133">
        <v>2702</v>
      </c>
      <c r="I307" s="131">
        <v>2</v>
      </c>
      <c r="J307" s="134">
        <f>อุดรธานี!F120</f>
        <v>98177.8</v>
      </c>
      <c r="K307" s="135">
        <f>อุดรธานี!AK120</f>
        <v>-5331.6599999999889</v>
      </c>
      <c r="L307" s="136">
        <f>อุดรธานี!AL120</f>
        <v>1010492.76</v>
      </c>
      <c r="M307" s="136">
        <f>อุดรธานี!AM120</f>
        <v>962460.23</v>
      </c>
      <c r="N307" s="132"/>
      <c r="O307" s="132"/>
      <c r="P307" s="132"/>
      <c r="Q307" s="124">
        <f t="shared" si="10"/>
        <v>48032.530000000028</v>
      </c>
      <c r="R307" s="125">
        <f t="shared" si="11"/>
        <v>373.97955588452999</v>
      </c>
    </row>
    <row r="308" spans="1:18" x14ac:dyDescent="0.35">
      <c r="A308" s="131">
        <v>13</v>
      </c>
      <c r="B308" s="132" t="s">
        <v>64</v>
      </c>
      <c r="C308" s="132" t="s">
        <v>323</v>
      </c>
      <c r="D308" s="132" t="s">
        <v>135</v>
      </c>
      <c r="E308" s="132" t="s">
        <v>48</v>
      </c>
      <c r="F308" s="132" t="s">
        <v>180</v>
      </c>
      <c r="G308" s="132" t="s">
        <v>927</v>
      </c>
      <c r="H308" s="133">
        <v>2772</v>
      </c>
      <c r="I308" s="131">
        <v>2</v>
      </c>
      <c r="J308" s="134">
        <f>อุดรธานี!F121</f>
        <v>461005.18</v>
      </c>
      <c r="K308" s="135">
        <f>อุดรธานี!AK121</f>
        <v>357079.18</v>
      </c>
      <c r="L308" s="136">
        <f>อุดรธานี!AL121</f>
        <v>1145920.3800000001</v>
      </c>
      <c r="M308" s="136">
        <f>อุดรธานี!AM121</f>
        <v>1088693.3599999999</v>
      </c>
      <c r="N308" s="132"/>
      <c r="O308" s="132"/>
      <c r="P308" s="132"/>
      <c r="Q308" s="124">
        <f t="shared" si="10"/>
        <v>57227.020000000251</v>
      </c>
      <c r="R308" s="125">
        <f t="shared" si="11"/>
        <v>413.3911904761905</v>
      </c>
    </row>
    <row r="309" spans="1:18" s="143" customFormat="1" x14ac:dyDescent="0.35">
      <c r="A309" s="137">
        <v>9</v>
      </c>
      <c r="B309" s="138" t="s">
        <v>64</v>
      </c>
      <c r="C309" s="138"/>
      <c r="D309" s="138"/>
      <c r="E309" s="138" t="s">
        <v>77</v>
      </c>
      <c r="F309" s="138"/>
      <c r="G309" s="138" t="s">
        <v>325</v>
      </c>
      <c r="H309" s="144">
        <f>SUM(H296:H308)</f>
        <v>32395</v>
      </c>
      <c r="I309" s="137"/>
      <c r="J309" s="140">
        <f>SUM(J296:J308)</f>
        <v>4693021.5</v>
      </c>
      <c r="K309" s="140">
        <f>SUM(K296:K308)</f>
        <v>5718880.9499999993</v>
      </c>
      <c r="L309" s="140">
        <f>SUM(L296:L308)</f>
        <v>12255241.040000001</v>
      </c>
      <c r="M309" s="140">
        <f>SUM(M296:M308)</f>
        <v>12019241.33</v>
      </c>
      <c r="N309" s="138">
        <v>12</v>
      </c>
      <c r="O309" s="138">
        <v>12</v>
      </c>
      <c r="P309" s="138">
        <f>N309-O309</f>
        <v>0</v>
      </c>
      <c r="Q309" s="141">
        <f t="shared" si="10"/>
        <v>235999.71000000089</v>
      </c>
      <c r="R309" s="142">
        <f>L309/H309</f>
        <v>378.30656088902612</v>
      </c>
    </row>
    <row r="310" spans="1:18" x14ac:dyDescent="0.35">
      <c r="A310" s="131">
        <v>1</v>
      </c>
      <c r="B310" s="132" t="s">
        <v>64</v>
      </c>
      <c r="C310" s="132" t="s">
        <v>39</v>
      </c>
      <c r="D310" s="132" t="s">
        <v>139</v>
      </c>
      <c r="E310" s="132" t="s">
        <v>40</v>
      </c>
      <c r="F310" s="132" t="s">
        <v>210</v>
      </c>
      <c r="G310" s="132" t="s">
        <v>326</v>
      </c>
      <c r="H310" s="133"/>
      <c r="I310" s="131"/>
      <c r="J310" s="134"/>
      <c r="K310" s="135"/>
      <c r="L310" s="136"/>
      <c r="M310" s="136"/>
      <c r="N310" s="132"/>
      <c r="O310" s="132"/>
      <c r="P310" s="132"/>
    </row>
    <row r="311" spans="1:18" x14ac:dyDescent="0.35">
      <c r="A311" s="131">
        <v>2</v>
      </c>
      <c r="B311" s="132" t="s">
        <v>64</v>
      </c>
      <c r="C311" s="132" t="s">
        <v>39</v>
      </c>
      <c r="D311" s="132" t="s">
        <v>139</v>
      </c>
      <c r="E311" s="132" t="s">
        <v>40</v>
      </c>
      <c r="F311" s="132" t="s">
        <v>180</v>
      </c>
      <c r="G311" s="132" t="s">
        <v>928</v>
      </c>
      <c r="H311" s="133">
        <v>6140</v>
      </c>
      <c r="I311" s="131">
        <v>5</v>
      </c>
      <c r="J311" s="134">
        <f>อุดรธานี!F122</f>
        <v>387658.14</v>
      </c>
      <c r="K311" s="135">
        <f>อุดรธานี!AK122</f>
        <v>556535.1</v>
      </c>
      <c r="L311" s="136">
        <f>อุดรธานี!AL122</f>
        <v>1603074.24</v>
      </c>
      <c r="M311" s="136">
        <f>อุดรธานี!AM122</f>
        <v>1526567.63</v>
      </c>
      <c r="N311" s="132"/>
      <c r="O311" s="132"/>
      <c r="P311" s="132"/>
      <c r="Q311" s="124">
        <f t="shared" si="10"/>
        <v>76506.610000000102</v>
      </c>
      <c r="R311" s="125">
        <f t="shared" si="11"/>
        <v>261.08700977198697</v>
      </c>
    </row>
    <row r="312" spans="1:18" x14ac:dyDescent="0.35">
      <c r="A312" s="131">
        <v>3</v>
      </c>
      <c r="B312" s="132" t="s">
        <v>64</v>
      </c>
      <c r="C312" s="132" t="s">
        <v>39</v>
      </c>
      <c r="D312" s="132" t="s">
        <v>139</v>
      </c>
      <c r="E312" s="132" t="s">
        <v>40</v>
      </c>
      <c r="F312" s="132" t="s">
        <v>180</v>
      </c>
      <c r="G312" s="132" t="s">
        <v>929</v>
      </c>
      <c r="H312" s="133">
        <v>5316</v>
      </c>
      <c r="I312" s="131">
        <v>4</v>
      </c>
      <c r="J312" s="134">
        <f>อุดรธานี!F123</f>
        <v>304535.96999999997</v>
      </c>
      <c r="K312" s="135">
        <f>อุดรธานี!AK123</f>
        <v>336395.07999999996</v>
      </c>
      <c r="L312" s="136">
        <f>อุดรธานี!AL123</f>
        <v>1676481.73</v>
      </c>
      <c r="M312" s="136">
        <f>อุดรธานี!AM123</f>
        <v>1596244.1199999999</v>
      </c>
      <c r="N312" s="132"/>
      <c r="O312" s="132"/>
      <c r="P312" s="132"/>
      <c r="Q312" s="124">
        <f t="shared" si="10"/>
        <v>80237.610000000102</v>
      </c>
      <c r="R312" s="125">
        <f t="shared" si="11"/>
        <v>315.3652614747931</v>
      </c>
    </row>
    <row r="313" spans="1:18" x14ac:dyDescent="0.35">
      <c r="A313" s="131">
        <v>4</v>
      </c>
      <c r="B313" s="132" t="s">
        <v>64</v>
      </c>
      <c r="C313" s="132" t="s">
        <v>39</v>
      </c>
      <c r="D313" s="132" t="s">
        <v>139</v>
      </c>
      <c r="E313" s="132" t="s">
        <v>40</v>
      </c>
      <c r="F313" s="132" t="s">
        <v>180</v>
      </c>
      <c r="G313" s="132" t="s">
        <v>930</v>
      </c>
      <c r="H313" s="133">
        <v>1456</v>
      </c>
      <c r="I313" s="131">
        <v>1</v>
      </c>
      <c r="J313" s="134">
        <f>อุดรธานี!F124</f>
        <v>64301.08</v>
      </c>
      <c r="K313" s="135">
        <f>อุดรธานี!AK124</f>
        <v>-2352.179999999993</v>
      </c>
      <c r="L313" s="136">
        <f>อุดรธานี!AL124</f>
        <v>470232</v>
      </c>
      <c r="M313" s="136">
        <f>อุดรธานี!AM124</f>
        <v>510410.69</v>
      </c>
      <c r="N313" s="132"/>
      <c r="O313" s="132"/>
      <c r="P313" s="132"/>
      <c r="Q313" s="124">
        <f t="shared" si="10"/>
        <v>-40178.69</v>
      </c>
      <c r="R313" s="125">
        <f t="shared" si="11"/>
        <v>322.96153846153845</v>
      </c>
    </row>
    <row r="314" spans="1:18" x14ac:dyDescent="0.35">
      <c r="A314" s="131">
        <v>5</v>
      </c>
      <c r="B314" s="132" t="s">
        <v>64</v>
      </c>
      <c r="C314" s="132" t="s">
        <v>39</v>
      </c>
      <c r="D314" s="132" t="s">
        <v>139</v>
      </c>
      <c r="E314" s="132" t="s">
        <v>40</v>
      </c>
      <c r="F314" s="132" t="s">
        <v>180</v>
      </c>
      <c r="G314" s="132" t="s">
        <v>931</v>
      </c>
      <c r="H314" s="133">
        <v>2839</v>
      </c>
      <c r="I314" s="131">
        <v>2</v>
      </c>
      <c r="J314" s="134">
        <f>อุดรธานี!F125</f>
        <v>294577.42</v>
      </c>
      <c r="K314" s="135">
        <f>อุดรธานี!AK125</f>
        <v>248143.01999999996</v>
      </c>
      <c r="L314" s="136">
        <f>อุดรธานี!AL125</f>
        <v>987374.5</v>
      </c>
      <c r="M314" s="136">
        <f>อุดรธานี!AM125</f>
        <v>907100.72</v>
      </c>
      <c r="N314" s="132"/>
      <c r="O314" s="132"/>
      <c r="P314" s="132"/>
      <c r="Q314" s="124">
        <f t="shared" si="10"/>
        <v>80273.780000000028</v>
      </c>
      <c r="R314" s="125">
        <f t="shared" si="11"/>
        <v>347.78953856991899</v>
      </c>
    </row>
    <row r="315" spans="1:18" x14ac:dyDescent="0.35">
      <c r="A315" s="131">
        <v>6</v>
      </c>
      <c r="B315" s="132" t="s">
        <v>64</v>
      </c>
      <c r="C315" s="132" t="s">
        <v>39</v>
      </c>
      <c r="D315" s="132" t="s">
        <v>139</v>
      </c>
      <c r="E315" s="132" t="s">
        <v>40</v>
      </c>
      <c r="F315" s="132" t="s">
        <v>180</v>
      </c>
      <c r="G315" s="132" t="s">
        <v>932</v>
      </c>
      <c r="H315" s="133">
        <v>4500</v>
      </c>
      <c r="I315" s="131">
        <v>3</v>
      </c>
      <c r="J315" s="134">
        <f>อุดรธานี!F126</f>
        <v>803071.93</v>
      </c>
      <c r="K315" s="135">
        <f>อุดรธานี!AK126</f>
        <v>787059.68</v>
      </c>
      <c r="L315" s="136">
        <f>อุดรธานี!AL126</f>
        <v>1095747.73</v>
      </c>
      <c r="M315" s="136">
        <f>อุดรธานี!AM126</f>
        <v>1337304.9099999999</v>
      </c>
      <c r="N315" s="132"/>
      <c r="O315" s="132"/>
      <c r="P315" s="132"/>
      <c r="Q315" s="124">
        <f t="shared" si="10"/>
        <v>-241557.17999999993</v>
      </c>
      <c r="R315" s="125">
        <f t="shared" si="11"/>
        <v>243.49949555555554</v>
      </c>
    </row>
    <row r="316" spans="1:18" x14ac:dyDescent="0.35">
      <c r="A316" s="131">
        <v>7</v>
      </c>
      <c r="B316" s="132" t="s">
        <v>64</v>
      </c>
      <c r="C316" s="132" t="s">
        <v>39</v>
      </c>
      <c r="D316" s="132" t="s">
        <v>139</v>
      </c>
      <c r="E316" s="132" t="s">
        <v>40</v>
      </c>
      <c r="F316" s="132" t="s">
        <v>180</v>
      </c>
      <c r="G316" s="132" t="s">
        <v>933</v>
      </c>
      <c r="H316" s="133">
        <v>4502</v>
      </c>
      <c r="I316" s="131">
        <v>4</v>
      </c>
      <c r="J316" s="134">
        <f>อุดรธานี!F127</f>
        <v>806587.57</v>
      </c>
      <c r="K316" s="135">
        <f>อุดรธานี!AK127</f>
        <v>831507.26</v>
      </c>
      <c r="L316" s="136">
        <f>อุดรธานี!AL127</f>
        <v>846731.92</v>
      </c>
      <c r="M316" s="136">
        <f>อุดรธานี!AM127</f>
        <v>857624.38000000012</v>
      </c>
      <c r="N316" s="132"/>
      <c r="O316" s="132"/>
      <c r="P316" s="132"/>
      <c r="Q316" s="124">
        <f t="shared" si="10"/>
        <v>-10892.460000000079</v>
      </c>
      <c r="R316" s="125">
        <f t="shared" si="11"/>
        <v>188.07905819635718</v>
      </c>
    </row>
    <row r="317" spans="1:18" x14ac:dyDescent="0.35">
      <c r="A317" s="131">
        <v>8</v>
      </c>
      <c r="B317" s="132" t="s">
        <v>64</v>
      </c>
      <c r="C317" s="132" t="s">
        <v>39</v>
      </c>
      <c r="D317" s="132" t="s">
        <v>139</v>
      </c>
      <c r="E317" s="132" t="s">
        <v>40</v>
      </c>
      <c r="F317" s="132" t="s">
        <v>180</v>
      </c>
      <c r="G317" s="132" t="s">
        <v>934</v>
      </c>
      <c r="H317" s="133">
        <v>4191</v>
      </c>
      <c r="I317" s="131">
        <v>3</v>
      </c>
      <c r="J317" s="134">
        <f>อุดรธานี!F128</f>
        <v>156685.14000000001</v>
      </c>
      <c r="K317" s="135">
        <f>อุดรธานี!AK128</f>
        <v>219642.39</v>
      </c>
      <c r="L317" s="136">
        <f>อุดรธานี!AL128</f>
        <v>1000547</v>
      </c>
      <c r="M317" s="136">
        <f>อุดรธานี!AM128</f>
        <v>1150193.7</v>
      </c>
      <c r="N317" s="132"/>
      <c r="O317" s="132"/>
      <c r="P317" s="132"/>
      <c r="Q317" s="124">
        <f t="shared" si="10"/>
        <v>-149646.69999999995</v>
      </c>
      <c r="R317" s="125">
        <f t="shared" si="11"/>
        <v>238.73705559532331</v>
      </c>
    </row>
    <row r="318" spans="1:18" x14ac:dyDescent="0.35">
      <c r="A318" s="131">
        <v>9</v>
      </c>
      <c r="B318" s="132" t="s">
        <v>64</v>
      </c>
      <c r="C318" s="132" t="s">
        <v>39</v>
      </c>
      <c r="D318" s="132" t="s">
        <v>139</v>
      </c>
      <c r="E318" s="132" t="s">
        <v>40</v>
      </c>
      <c r="F318" s="132" t="s">
        <v>180</v>
      </c>
      <c r="G318" s="132" t="s">
        <v>935</v>
      </c>
      <c r="H318" s="133">
        <v>3088</v>
      </c>
      <c r="I318" s="131">
        <v>3</v>
      </c>
      <c r="J318" s="134">
        <f>อุดรธานี!F129</f>
        <v>673747.72</v>
      </c>
      <c r="K318" s="135">
        <f>อุดรธานี!AK129</f>
        <v>633193.69999999995</v>
      </c>
      <c r="L318" s="136">
        <f>อุดรธานี!AL129</f>
        <v>1063824.19</v>
      </c>
      <c r="M318" s="136">
        <f>อุดรธานี!AM129</f>
        <v>1222365.96</v>
      </c>
      <c r="N318" s="132"/>
      <c r="O318" s="132"/>
      <c r="P318" s="132"/>
      <c r="Q318" s="124">
        <f t="shared" si="10"/>
        <v>-158541.77000000002</v>
      </c>
      <c r="R318" s="125">
        <f t="shared" si="11"/>
        <v>344.50265220207251</v>
      </c>
    </row>
    <row r="319" spans="1:18" x14ac:dyDescent="0.35">
      <c r="A319" s="131">
        <v>10</v>
      </c>
      <c r="B319" s="132" t="s">
        <v>64</v>
      </c>
      <c r="C319" s="132" t="s">
        <v>39</v>
      </c>
      <c r="D319" s="132" t="s">
        <v>139</v>
      </c>
      <c r="E319" s="132" t="s">
        <v>40</v>
      </c>
      <c r="F319" s="132" t="s">
        <v>180</v>
      </c>
      <c r="G319" s="132" t="s">
        <v>936</v>
      </c>
      <c r="H319" s="133">
        <v>2809</v>
      </c>
      <c r="I319" s="131">
        <v>2</v>
      </c>
      <c r="J319" s="134">
        <f>อุดรธานี!F130</f>
        <v>232902.63</v>
      </c>
      <c r="K319" s="135">
        <f>อุดรธานี!AK130</f>
        <v>276580.64999999997</v>
      </c>
      <c r="L319" s="136">
        <f>อุดรธานี!AL130</f>
        <v>1073651.3700000001</v>
      </c>
      <c r="M319" s="136">
        <f>อุดรธานี!AM130</f>
        <v>1091117.47</v>
      </c>
      <c r="N319" s="132"/>
      <c r="O319" s="132"/>
      <c r="P319" s="132"/>
      <c r="Q319" s="124">
        <f t="shared" si="10"/>
        <v>-17466.09999999986</v>
      </c>
      <c r="R319" s="125">
        <f t="shared" si="11"/>
        <v>382.21835884656463</v>
      </c>
    </row>
    <row r="320" spans="1:18" x14ac:dyDescent="0.35">
      <c r="A320" s="131">
        <v>11</v>
      </c>
      <c r="B320" s="132" t="s">
        <v>64</v>
      </c>
      <c r="C320" s="132" t="s">
        <v>39</v>
      </c>
      <c r="D320" s="132" t="s">
        <v>139</v>
      </c>
      <c r="E320" s="132" t="s">
        <v>40</v>
      </c>
      <c r="F320" s="132" t="s">
        <v>180</v>
      </c>
      <c r="G320" s="132" t="s">
        <v>937</v>
      </c>
      <c r="H320" s="133">
        <v>2809</v>
      </c>
      <c r="I320" s="131">
        <v>2</v>
      </c>
      <c r="J320" s="134">
        <f>อุดรธานี!F131</f>
        <v>71108.160000000003</v>
      </c>
      <c r="K320" s="135">
        <f>อุดรธานี!AK131</f>
        <v>45987.28</v>
      </c>
      <c r="L320" s="136">
        <f>อุดรธานี!AL131</f>
        <v>718670.73</v>
      </c>
      <c r="M320" s="136">
        <f>อุดรธานี!AM131</f>
        <v>881861.2</v>
      </c>
      <c r="N320" s="132"/>
      <c r="O320" s="132"/>
      <c r="P320" s="132"/>
      <c r="Q320" s="124">
        <f t="shared" si="10"/>
        <v>-163190.46999999997</v>
      </c>
      <c r="R320" s="125">
        <f t="shared" si="11"/>
        <v>255.84575649697402</v>
      </c>
    </row>
    <row r="321" spans="1:18" s="143" customFormat="1" x14ac:dyDescent="0.35">
      <c r="A321" s="137">
        <v>10</v>
      </c>
      <c r="B321" s="138" t="s">
        <v>64</v>
      </c>
      <c r="C321" s="138"/>
      <c r="D321" s="138"/>
      <c r="E321" s="138" t="s">
        <v>77</v>
      </c>
      <c r="F321" s="138"/>
      <c r="G321" s="138" t="s">
        <v>327</v>
      </c>
      <c r="H321" s="144">
        <f>SUM(H310:H320)</f>
        <v>37650</v>
      </c>
      <c r="I321" s="137"/>
      <c r="J321" s="140">
        <f>SUM(J310:J320)</f>
        <v>3795175.76</v>
      </c>
      <c r="K321" s="140">
        <f>SUM(K310:K320)</f>
        <v>3932691.9799999995</v>
      </c>
      <c r="L321" s="140">
        <f>SUM(L310:L320)</f>
        <v>10536335.41</v>
      </c>
      <c r="M321" s="140">
        <f>SUM(M310:M320)</f>
        <v>11080790.779999999</v>
      </c>
      <c r="N321" s="138">
        <v>10</v>
      </c>
      <c r="O321" s="138">
        <v>10</v>
      </c>
      <c r="P321" s="138">
        <f>N321-O321</f>
        <v>0</v>
      </c>
      <c r="Q321" s="141">
        <f t="shared" si="10"/>
        <v>-544455.36999999918</v>
      </c>
      <c r="R321" s="142">
        <f>L321/H321</f>
        <v>279.84954608233733</v>
      </c>
    </row>
    <row r="322" spans="1:18" x14ac:dyDescent="0.35">
      <c r="A322" s="131">
        <v>1</v>
      </c>
      <c r="B322" s="132" t="s">
        <v>64</v>
      </c>
      <c r="C322" s="132" t="s">
        <v>328</v>
      </c>
      <c r="D322" s="132" t="s">
        <v>158</v>
      </c>
      <c r="E322" s="132" t="s">
        <v>49</v>
      </c>
      <c r="F322" s="132" t="s">
        <v>329</v>
      </c>
      <c r="G322" s="132" t="s">
        <v>330</v>
      </c>
      <c r="H322" s="133"/>
      <c r="I322" s="131"/>
      <c r="J322" s="134"/>
      <c r="K322" s="135"/>
      <c r="L322" s="136"/>
      <c r="M322" s="136"/>
      <c r="N322" s="132"/>
      <c r="O322" s="132"/>
      <c r="P322" s="132"/>
    </row>
    <row r="323" spans="1:18" x14ac:dyDescent="0.35">
      <c r="A323" s="131">
        <v>2</v>
      </c>
      <c r="B323" s="132" t="s">
        <v>64</v>
      </c>
      <c r="C323" s="132" t="s">
        <v>328</v>
      </c>
      <c r="D323" s="132" t="s">
        <v>158</v>
      </c>
      <c r="E323" s="132" t="s">
        <v>49</v>
      </c>
      <c r="F323" s="132" t="s">
        <v>180</v>
      </c>
      <c r="G323" s="132" t="s">
        <v>938</v>
      </c>
      <c r="H323" s="133">
        <v>8788</v>
      </c>
      <c r="I323" s="131">
        <v>5</v>
      </c>
      <c r="J323" s="134">
        <f>อุดรธานี!F132</f>
        <v>479414.58</v>
      </c>
      <c r="K323" s="135">
        <f>อุดรธานี!AK132</f>
        <v>622043.66</v>
      </c>
      <c r="L323" s="136">
        <f>อุดรธานี!AL132</f>
        <v>1917915.5</v>
      </c>
      <c r="M323" s="136">
        <f>อุดรธานี!AM132</f>
        <v>1763469.62</v>
      </c>
      <c r="N323" s="132"/>
      <c r="O323" s="132"/>
      <c r="P323" s="132"/>
      <c r="Q323" s="124">
        <f t="shared" si="10"/>
        <v>154445.87999999989</v>
      </c>
      <c r="R323" s="125">
        <f t="shared" si="11"/>
        <v>218.24254665452889</v>
      </c>
    </row>
    <row r="324" spans="1:18" x14ac:dyDescent="0.35">
      <c r="A324" s="131">
        <v>3</v>
      </c>
      <c r="B324" s="132" t="s">
        <v>64</v>
      </c>
      <c r="C324" s="132" t="s">
        <v>328</v>
      </c>
      <c r="D324" s="132" t="s">
        <v>158</v>
      </c>
      <c r="E324" s="132" t="s">
        <v>49</v>
      </c>
      <c r="F324" s="132" t="s">
        <v>180</v>
      </c>
      <c r="G324" s="132" t="s">
        <v>939</v>
      </c>
      <c r="H324" s="133">
        <v>4890</v>
      </c>
      <c r="I324" s="131">
        <v>4</v>
      </c>
      <c r="J324" s="134">
        <f>อุดรธานี!F133</f>
        <v>541933.13</v>
      </c>
      <c r="K324" s="135">
        <f>อุดรธานี!AK133</f>
        <v>681706.34000000008</v>
      </c>
      <c r="L324" s="136">
        <f>อุดรธานี!AL133</f>
        <v>1489533.8900000001</v>
      </c>
      <c r="M324" s="136">
        <f>อุดรธานี!AM133</f>
        <v>1310800.3999999999</v>
      </c>
      <c r="N324" s="132"/>
      <c r="O324" s="132"/>
      <c r="P324" s="132"/>
      <c r="Q324" s="124">
        <f t="shared" si="10"/>
        <v>178733.49000000022</v>
      </c>
      <c r="R324" s="125">
        <f t="shared" si="11"/>
        <v>304.6081574642127</v>
      </c>
    </row>
    <row r="325" spans="1:18" x14ac:dyDescent="0.35">
      <c r="A325" s="131">
        <v>4</v>
      </c>
      <c r="B325" s="132" t="s">
        <v>64</v>
      </c>
      <c r="C325" s="132" t="s">
        <v>328</v>
      </c>
      <c r="D325" s="132" t="s">
        <v>158</v>
      </c>
      <c r="E325" s="132" t="s">
        <v>49</v>
      </c>
      <c r="F325" s="132" t="s">
        <v>180</v>
      </c>
      <c r="G325" s="132" t="s">
        <v>940</v>
      </c>
      <c r="H325" s="133">
        <v>8526</v>
      </c>
      <c r="I325" s="131">
        <v>5</v>
      </c>
      <c r="J325" s="134">
        <f>อุดรธานี!F134</f>
        <v>523570.6</v>
      </c>
      <c r="K325" s="135">
        <f>อุดรธานี!AK134</f>
        <v>645873.75</v>
      </c>
      <c r="L325" s="136">
        <f>อุดรธานี!AL134</f>
        <v>2305794.5700000003</v>
      </c>
      <c r="M325" s="136">
        <f>อุดรธานี!AM134</f>
        <v>2293295.83</v>
      </c>
      <c r="N325" s="132"/>
      <c r="O325" s="132"/>
      <c r="P325" s="132"/>
      <c r="Q325" s="124">
        <f t="shared" si="10"/>
        <v>12498.740000000224</v>
      </c>
      <c r="R325" s="125">
        <f t="shared" si="11"/>
        <v>270.44271287825478</v>
      </c>
    </row>
    <row r="326" spans="1:18" x14ac:dyDescent="0.35">
      <c r="A326" s="131">
        <v>5</v>
      </c>
      <c r="B326" s="132" t="s">
        <v>64</v>
      </c>
      <c r="C326" s="132" t="s">
        <v>328</v>
      </c>
      <c r="D326" s="132" t="s">
        <v>158</v>
      </c>
      <c r="E326" s="132" t="s">
        <v>49</v>
      </c>
      <c r="F326" s="132" t="s">
        <v>180</v>
      </c>
      <c r="G326" s="132" t="s">
        <v>941</v>
      </c>
      <c r="H326" s="133">
        <v>6442</v>
      </c>
      <c r="I326" s="131">
        <v>5</v>
      </c>
      <c r="J326" s="134">
        <f>อุดรธานี!F135</f>
        <v>323275.15999999997</v>
      </c>
      <c r="K326" s="135">
        <f>อุดรธานี!AK135</f>
        <v>502235.16</v>
      </c>
      <c r="L326" s="136">
        <f>อุดรธานี!AL135</f>
        <v>1142213.8399999999</v>
      </c>
      <c r="M326" s="136">
        <f>อุดรธานี!AM135</f>
        <v>1176479.83</v>
      </c>
      <c r="N326" s="132"/>
      <c r="O326" s="132"/>
      <c r="P326" s="132"/>
      <c r="Q326" s="124">
        <f t="shared" ref="Q326:Q389" si="12">L326-M326</f>
        <v>-34265.990000000224</v>
      </c>
      <c r="R326" s="125">
        <f t="shared" ref="R326:R389" si="13">L326/H326</f>
        <v>177.30733312635826</v>
      </c>
    </row>
    <row r="327" spans="1:18" x14ac:dyDescent="0.35">
      <c r="A327" s="131">
        <v>6</v>
      </c>
      <c r="B327" s="132" t="s">
        <v>64</v>
      </c>
      <c r="C327" s="132" t="s">
        <v>328</v>
      </c>
      <c r="D327" s="132" t="s">
        <v>158</v>
      </c>
      <c r="E327" s="132" t="s">
        <v>49</v>
      </c>
      <c r="F327" s="132" t="s">
        <v>180</v>
      </c>
      <c r="G327" s="132" t="s">
        <v>942</v>
      </c>
      <c r="H327" s="133">
        <v>3652</v>
      </c>
      <c r="I327" s="131">
        <v>3</v>
      </c>
      <c r="J327" s="134">
        <f>อุดรธานี!F136</f>
        <v>311002.2</v>
      </c>
      <c r="K327" s="135">
        <f>อุดรธานี!AK136</f>
        <v>420001.24</v>
      </c>
      <c r="L327" s="136">
        <f>อุดรธานี!AL136</f>
        <v>947626.38</v>
      </c>
      <c r="M327" s="136">
        <f>อุดรธานี!AM136</f>
        <v>960278.0199999999</v>
      </c>
      <c r="N327" s="132"/>
      <c r="O327" s="132"/>
      <c r="P327" s="132"/>
      <c r="Q327" s="124">
        <f t="shared" si="12"/>
        <v>-12651.639999999898</v>
      </c>
      <c r="R327" s="125">
        <f t="shared" si="13"/>
        <v>259.48148411829135</v>
      </c>
    </row>
    <row r="328" spans="1:18" x14ac:dyDescent="0.35">
      <c r="A328" s="131">
        <v>7</v>
      </c>
      <c r="B328" s="132" t="s">
        <v>64</v>
      </c>
      <c r="C328" s="132" t="s">
        <v>328</v>
      </c>
      <c r="D328" s="132" t="s">
        <v>158</v>
      </c>
      <c r="E328" s="132" t="s">
        <v>49</v>
      </c>
      <c r="F328" s="132" t="s">
        <v>180</v>
      </c>
      <c r="G328" s="132" t="s">
        <v>943</v>
      </c>
      <c r="H328" s="133">
        <v>7302</v>
      </c>
      <c r="I328" s="131">
        <v>5</v>
      </c>
      <c r="J328" s="134">
        <f>อุดรธานี!F137</f>
        <v>404521.1</v>
      </c>
      <c r="K328" s="135">
        <f>อุดรธานี!AK137</f>
        <v>862148.92999999993</v>
      </c>
      <c r="L328" s="136">
        <f>อุดรธานี!AL137</f>
        <v>2411148.7400000002</v>
      </c>
      <c r="M328" s="136">
        <f>อุดรธานี!AM137</f>
        <v>1502707.6199999999</v>
      </c>
      <c r="N328" s="132"/>
      <c r="O328" s="132"/>
      <c r="P328" s="132"/>
      <c r="Q328" s="124">
        <f t="shared" si="12"/>
        <v>908441.12000000034</v>
      </c>
      <c r="R328" s="125">
        <f t="shared" si="13"/>
        <v>330.20388112845797</v>
      </c>
    </row>
    <row r="329" spans="1:18" x14ac:dyDescent="0.35">
      <c r="A329" s="131">
        <v>8</v>
      </c>
      <c r="B329" s="132" t="s">
        <v>64</v>
      </c>
      <c r="C329" s="132" t="s">
        <v>328</v>
      </c>
      <c r="D329" s="132" t="s">
        <v>158</v>
      </c>
      <c r="E329" s="132" t="s">
        <v>49</v>
      </c>
      <c r="F329" s="132" t="s">
        <v>180</v>
      </c>
      <c r="G329" s="132" t="s">
        <v>944</v>
      </c>
      <c r="H329" s="133">
        <v>3122</v>
      </c>
      <c r="I329" s="131">
        <v>3</v>
      </c>
      <c r="J329" s="134">
        <f>อุดรธานี!F138</f>
        <v>346473.69</v>
      </c>
      <c r="K329" s="135">
        <f>อุดรธานี!AK138</f>
        <v>452652.79000000004</v>
      </c>
      <c r="L329" s="136">
        <f>อุดรธานี!AL138</f>
        <v>1274045.8</v>
      </c>
      <c r="M329" s="136">
        <f>อุดรธานี!AM138</f>
        <v>1453835.83</v>
      </c>
      <c r="N329" s="132"/>
      <c r="O329" s="132"/>
      <c r="P329" s="132"/>
      <c r="Q329" s="124">
        <f t="shared" si="12"/>
        <v>-179790.03000000003</v>
      </c>
      <c r="R329" s="125">
        <f t="shared" si="13"/>
        <v>408.08641896220371</v>
      </c>
    </row>
    <row r="330" spans="1:18" x14ac:dyDescent="0.35">
      <c r="A330" s="131">
        <v>9</v>
      </c>
      <c r="B330" s="132" t="s">
        <v>64</v>
      </c>
      <c r="C330" s="132" t="s">
        <v>328</v>
      </c>
      <c r="D330" s="132" t="s">
        <v>158</v>
      </c>
      <c r="E330" s="132" t="s">
        <v>49</v>
      </c>
      <c r="F330" s="132" t="s">
        <v>180</v>
      </c>
      <c r="G330" s="132" t="s">
        <v>945</v>
      </c>
      <c r="H330" s="133">
        <v>3540</v>
      </c>
      <c r="I330" s="131">
        <v>3</v>
      </c>
      <c r="J330" s="134">
        <f>อุดรธานี!F139</f>
        <v>153624.72</v>
      </c>
      <c r="K330" s="135">
        <f>อุดรธานี!AK139</f>
        <v>239988.03</v>
      </c>
      <c r="L330" s="136">
        <f>อุดรธานี!AL139</f>
        <v>1367290.02</v>
      </c>
      <c r="M330" s="136">
        <f>อุดรธานี!AM139</f>
        <v>1455181.9100000001</v>
      </c>
      <c r="N330" s="132"/>
      <c r="O330" s="132"/>
      <c r="P330" s="132"/>
      <c r="Q330" s="124">
        <f t="shared" si="12"/>
        <v>-87891.89000000013</v>
      </c>
      <c r="R330" s="125">
        <f t="shared" si="13"/>
        <v>386.24011864406782</v>
      </c>
    </row>
    <row r="331" spans="1:18" x14ac:dyDescent="0.35">
      <c r="A331" s="131">
        <v>10</v>
      </c>
      <c r="B331" s="132" t="s">
        <v>64</v>
      </c>
      <c r="C331" s="132" t="s">
        <v>328</v>
      </c>
      <c r="D331" s="132" t="s">
        <v>158</v>
      </c>
      <c r="E331" s="132" t="s">
        <v>49</v>
      </c>
      <c r="F331" s="132" t="s">
        <v>180</v>
      </c>
      <c r="G331" s="132" t="s">
        <v>946</v>
      </c>
      <c r="H331" s="133">
        <v>8043</v>
      </c>
      <c r="I331" s="131">
        <v>5</v>
      </c>
      <c r="J331" s="134">
        <f>อุดรธานี!F140</f>
        <v>486977.3</v>
      </c>
      <c r="K331" s="135">
        <f>อุดรธานี!AK140</f>
        <v>787686.53</v>
      </c>
      <c r="L331" s="136">
        <f>อุดรธานี!AL140</f>
        <v>1905525</v>
      </c>
      <c r="M331" s="136">
        <f>อุดรธานี!AM140</f>
        <v>1846604.6</v>
      </c>
      <c r="N331" s="132"/>
      <c r="O331" s="132"/>
      <c r="P331" s="132"/>
      <c r="Q331" s="124">
        <f t="shared" si="12"/>
        <v>58920.399999999907</v>
      </c>
      <c r="R331" s="125">
        <f t="shared" si="13"/>
        <v>236.917195076464</v>
      </c>
    </row>
    <row r="332" spans="1:18" x14ac:dyDescent="0.35">
      <c r="A332" s="131">
        <v>11</v>
      </c>
      <c r="B332" s="132" t="s">
        <v>64</v>
      </c>
      <c r="C332" s="132" t="s">
        <v>328</v>
      </c>
      <c r="D332" s="132" t="s">
        <v>158</v>
      </c>
      <c r="E332" s="132" t="s">
        <v>49</v>
      </c>
      <c r="F332" s="132" t="s">
        <v>180</v>
      </c>
      <c r="G332" s="132" t="s">
        <v>947</v>
      </c>
      <c r="H332" s="133">
        <v>4264</v>
      </c>
      <c r="I332" s="131">
        <v>3</v>
      </c>
      <c r="J332" s="134">
        <f>อุดรธานี!F141</f>
        <v>428342.9</v>
      </c>
      <c r="K332" s="135">
        <f>อุดรธานี!AK141</f>
        <v>659007.4</v>
      </c>
      <c r="L332" s="136">
        <f>อุดรธานี!AL141</f>
        <v>1580193.8900000001</v>
      </c>
      <c r="M332" s="136">
        <f>อุดรธานี!AM141</f>
        <v>1478377.04</v>
      </c>
      <c r="N332" s="132"/>
      <c r="O332" s="132"/>
      <c r="P332" s="132"/>
      <c r="Q332" s="124">
        <f t="shared" si="12"/>
        <v>101816.85000000009</v>
      </c>
      <c r="R332" s="125">
        <f t="shared" si="13"/>
        <v>370.58956144465293</v>
      </c>
    </row>
    <row r="333" spans="1:18" x14ac:dyDescent="0.35">
      <c r="A333" s="131">
        <v>12</v>
      </c>
      <c r="B333" s="132" t="s">
        <v>64</v>
      </c>
      <c r="C333" s="132" t="s">
        <v>328</v>
      </c>
      <c r="D333" s="132" t="s">
        <v>158</v>
      </c>
      <c r="E333" s="132" t="s">
        <v>49</v>
      </c>
      <c r="F333" s="132" t="s">
        <v>180</v>
      </c>
      <c r="G333" s="132" t="s">
        <v>948</v>
      </c>
      <c r="H333" s="133">
        <v>4511</v>
      </c>
      <c r="I333" s="131">
        <v>4</v>
      </c>
      <c r="J333" s="134">
        <f>อุดรธานี!F142</f>
        <v>232758.45</v>
      </c>
      <c r="K333" s="135">
        <f>อุดรธานี!AK142</f>
        <v>345306.82</v>
      </c>
      <c r="L333" s="136">
        <f>อุดรธานี!AL142</f>
        <v>1855314.99</v>
      </c>
      <c r="M333" s="136">
        <f>อุดรธานี!AM142</f>
        <v>1192385.53</v>
      </c>
      <c r="N333" s="132"/>
      <c r="O333" s="132"/>
      <c r="P333" s="132"/>
      <c r="Q333" s="124">
        <f t="shared" si="12"/>
        <v>662929.46</v>
      </c>
      <c r="R333" s="125">
        <f t="shared" si="13"/>
        <v>411.28685213921523</v>
      </c>
    </row>
    <row r="334" spans="1:18" x14ac:dyDescent="0.35">
      <c r="A334" s="131">
        <v>13</v>
      </c>
      <c r="B334" s="132" t="s">
        <v>64</v>
      </c>
      <c r="C334" s="132" t="s">
        <v>328</v>
      </c>
      <c r="D334" s="132" t="s">
        <v>158</v>
      </c>
      <c r="E334" s="132" t="s">
        <v>49</v>
      </c>
      <c r="F334" s="132" t="s">
        <v>180</v>
      </c>
      <c r="G334" s="132" t="s">
        <v>949</v>
      </c>
      <c r="H334" s="133">
        <v>4153</v>
      </c>
      <c r="I334" s="131">
        <v>3</v>
      </c>
      <c r="J334" s="134">
        <f>อุดรธานี!F143</f>
        <v>281370.52</v>
      </c>
      <c r="K334" s="135">
        <f>อุดรธานี!AK143</f>
        <v>458539.05</v>
      </c>
      <c r="L334" s="136">
        <f>อุดรธานี!AL143</f>
        <v>1265644.08</v>
      </c>
      <c r="M334" s="136">
        <f>อุดรธานี!AM143</f>
        <v>1245827.3999999999</v>
      </c>
      <c r="N334" s="132"/>
      <c r="O334" s="132"/>
      <c r="P334" s="132"/>
      <c r="Q334" s="124">
        <f t="shared" si="12"/>
        <v>19816.680000000168</v>
      </c>
      <c r="R334" s="125">
        <f t="shared" si="13"/>
        <v>304.75417288706961</v>
      </c>
    </row>
    <row r="335" spans="1:18" x14ac:dyDescent="0.35">
      <c r="A335" s="131">
        <v>14</v>
      </c>
      <c r="B335" s="132" t="s">
        <v>64</v>
      </c>
      <c r="C335" s="132" t="s">
        <v>328</v>
      </c>
      <c r="D335" s="132" t="s">
        <v>158</v>
      </c>
      <c r="E335" s="132" t="s">
        <v>49</v>
      </c>
      <c r="F335" s="132" t="s">
        <v>180</v>
      </c>
      <c r="G335" s="132" t="s">
        <v>950</v>
      </c>
      <c r="H335" s="133">
        <v>2552</v>
      </c>
      <c r="I335" s="131">
        <v>2</v>
      </c>
      <c r="J335" s="134">
        <f>อุดรธานี!F144</f>
        <v>123375.99</v>
      </c>
      <c r="K335" s="135">
        <f>อุดรธานี!AK144</f>
        <v>193213.46000000002</v>
      </c>
      <c r="L335" s="136">
        <f>อุดรธานี!AL144</f>
        <v>986418.9</v>
      </c>
      <c r="M335" s="136">
        <f>อุดรธานี!AM144</f>
        <v>1064969.0699999998</v>
      </c>
      <c r="N335" s="132"/>
      <c r="O335" s="132"/>
      <c r="P335" s="132"/>
      <c r="Q335" s="124">
        <f t="shared" si="12"/>
        <v>-78550.169999999809</v>
      </c>
      <c r="R335" s="125">
        <f t="shared" si="13"/>
        <v>386.52778213166147</v>
      </c>
    </row>
    <row r="336" spans="1:18" x14ac:dyDescent="0.35">
      <c r="A336" s="131">
        <v>15</v>
      </c>
      <c r="B336" s="132" t="s">
        <v>64</v>
      </c>
      <c r="C336" s="132" t="s">
        <v>328</v>
      </c>
      <c r="D336" s="132" t="s">
        <v>158</v>
      </c>
      <c r="E336" s="132" t="s">
        <v>49</v>
      </c>
      <c r="F336" s="132" t="s">
        <v>180</v>
      </c>
      <c r="G336" s="132" t="s">
        <v>951</v>
      </c>
      <c r="H336" s="133">
        <v>5199</v>
      </c>
      <c r="I336" s="131">
        <v>4</v>
      </c>
      <c r="J336" s="134">
        <f>อุดรธานี!F145</f>
        <v>197883.95</v>
      </c>
      <c r="K336" s="135">
        <f>อุดรธานี!AK145</f>
        <v>511245.92000000004</v>
      </c>
      <c r="L336" s="136">
        <f>อุดรธานี!AL145</f>
        <v>1719162.1600000001</v>
      </c>
      <c r="M336" s="136">
        <f>อุดรธานี!AM145</f>
        <v>1733245.97</v>
      </c>
      <c r="N336" s="132"/>
      <c r="O336" s="132"/>
      <c r="P336" s="132"/>
      <c r="Q336" s="124">
        <f t="shared" si="12"/>
        <v>-14083.809999999823</v>
      </c>
      <c r="R336" s="125">
        <f t="shared" si="13"/>
        <v>330.67169840353915</v>
      </c>
    </row>
    <row r="337" spans="1:18" x14ac:dyDescent="0.35">
      <c r="A337" s="131">
        <v>16</v>
      </c>
      <c r="B337" s="132" t="s">
        <v>64</v>
      </c>
      <c r="C337" s="132" t="s">
        <v>328</v>
      </c>
      <c r="D337" s="132" t="s">
        <v>158</v>
      </c>
      <c r="E337" s="132" t="s">
        <v>49</v>
      </c>
      <c r="F337" s="132" t="s">
        <v>180</v>
      </c>
      <c r="G337" s="132" t="s">
        <v>952</v>
      </c>
      <c r="H337" s="133">
        <v>7299</v>
      </c>
      <c r="I337" s="131">
        <v>5</v>
      </c>
      <c r="J337" s="134">
        <f>อุดรธานี!F146</f>
        <v>219632.42</v>
      </c>
      <c r="K337" s="135">
        <f>อุดรธานี!AK146</f>
        <v>398758.43</v>
      </c>
      <c r="L337" s="136">
        <f>อุดรธานี!AL146</f>
        <v>1531491.58</v>
      </c>
      <c r="M337" s="136">
        <f>อุดรธานี!AM146</f>
        <v>1582224.46</v>
      </c>
      <c r="N337" s="132"/>
      <c r="O337" s="132"/>
      <c r="P337" s="132"/>
      <c r="Q337" s="124">
        <f t="shared" si="12"/>
        <v>-50732.879999999888</v>
      </c>
      <c r="R337" s="125">
        <f t="shared" si="13"/>
        <v>209.8221098780655</v>
      </c>
    </row>
    <row r="338" spans="1:18" s="143" customFormat="1" x14ac:dyDescent="0.35">
      <c r="A338" s="137">
        <v>11</v>
      </c>
      <c r="B338" s="138" t="s">
        <v>64</v>
      </c>
      <c r="C338" s="138"/>
      <c r="D338" s="138"/>
      <c r="E338" s="138" t="s">
        <v>77</v>
      </c>
      <c r="F338" s="138"/>
      <c r="G338" s="138" t="s">
        <v>331</v>
      </c>
      <c r="H338" s="144">
        <f>SUM(H322:H337)</f>
        <v>82283</v>
      </c>
      <c r="I338" s="137"/>
      <c r="J338" s="140">
        <f>SUM(J322:J337)</f>
        <v>5054156.71</v>
      </c>
      <c r="K338" s="140">
        <f>SUM(K322:K337)</f>
        <v>7780407.5100000007</v>
      </c>
      <c r="L338" s="140">
        <f>SUM(L322:L337)</f>
        <v>23699319.340000004</v>
      </c>
      <c r="M338" s="140">
        <f>SUM(M322:M337)</f>
        <v>22059683.129999999</v>
      </c>
      <c r="N338" s="138">
        <v>15</v>
      </c>
      <c r="O338" s="138">
        <v>15</v>
      </c>
      <c r="P338" s="138">
        <f>N338-O338</f>
        <v>0</v>
      </c>
      <c r="Q338" s="141">
        <f t="shared" si="12"/>
        <v>1639636.2100000046</v>
      </c>
      <c r="R338" s="142">
        <f>L338/H338</f>
        <v>288.02206215135573</v>
      </c>
    </row>
    <row r="339" spans="1:18" x14ac:dyDescent="0.35">
      <c r="A339" s="131">
        <v>1</v>
      </c>
      <c r="B339" s="132" t="s">
        <v>64</v>
      </c>
      <c r="C339" s="132" t="s">
        <v>332</v>
      </c>
      <c r="D339" s="132" t="s">
        <v>143</v>
      </c>
      <c r="E339" s="132" t="s">
        <v>50</v>
      </c>
      <c r="F339" s="132" t="s">
        <v>210</v>
      </c>
      <c r="G339" s="132" t="s">
        <v>333</v>
      </c>
      <c r="H339" s="133"/>
      <c r="I339" s="131"/>
      <c r="J339" s="134"/>
      <c r="K339" s="135"/>
      <c r="L339" s="136"/>
      <c r="M339" s="136"/>
      <c r="N339" s="132"/>
      <c r="O339" s="132"/>
      <c r="P339" s="132"/>
    </row>
    <row r="340" spans="1:18" x14ac:dyDescent="0.35">
      <c r="A340" s="131">
        <v>2</v>
      </c>
      <c r="B340" s="132" t="s">
        <v>64</v>
      </c>
      <c r="C340" s="132" t="s">
        <v>332</v>
      </c>
      <c r="D340" s="132" t="s">
        <v>143</v>
      </c>
      <c r="E340" s="132" t="s">
        <v>50</v>
      </c>
      <c r="F340" s="132" t="s">
        <v>180</v>
      </c>
      <c r="G340" s="132" t="s">
        <v>953</v>
      </c>
      <c r="H340" s="133">
        <v>3325</v>
      </c>
      <c r="I340" s="131">
        <v>3</v>
      </c>
      <c r="J340" s="134">
        <f>อุดรธานี!F147</f>
        <v>327399.3</v>
      </c>
      <c r="K340" s="135">
        <f>อุดรธานี!AK147</f>
        <v>885005.2</v>
      </c>
      <c r="L340" s="136">
        <f>อุดรธานี!AL147</f>
        <v>1097897.76</v>
      </c>
      <c r="M340" s="136">
        <f>อุดรธานี!AM147</f>
        <v>1345258.3</v>
      </c>
      <c r="N340" s="132"/>
      <c r="O340" s="132"/>
      <c r="P340" s="132"/>
      <c r="Q340" s="124">
        <f t="shared" si="12"/>
        <v>-247360.54000000004</v>
      </c>
      <c r="R340" s="125">
        <f t="shared" si="13"/>
        <v>330.19481503759397</v>
      </c>
    </row>
    <row r="341" spans="1:18" x14ac:dyDescent="0.35">
      <c r="A341" s="131">
        <v>3</v>
      </c>
      <c r="B341" s="132" t="s">
        <v>64</v>
      </c>
      <c r="C341" s="132" t="s">
        <v>332</v>
      </c>
      <c r="D341" s="132" t="s">
        <v>143</v>
      </c>
      <c r="E341" s="132" t="s">
        <v>50</v>
      </c>
      <c r="F341" s="132" t="s">
        <v>180</v>
      </c>
      <c r="G341" s="132" t="s">
        <v>954</v>
      </c>
      <c r="H341" s="133">
        <v>5397</v>
      </c>
      <c r="I341" s="131">
        <v>4</v>
      </c>
      <c r="J341" s="134">
        <f>อุดรธานี!F148</f>
        <v>1325556.52</v>
      </c>
      <c r="K341" s="135">
        <f>อุดรธานี!AK148</f>
        <v>1410109.6400000001</v>
      </c>
      <c r="L341" s="136">
        <f>อุดรธานี!AL148</f>
        <v>1692030.97</v>
      </c>
      <c r="M341" s="136">
        <f>อุดรธานี!AM148</f>
        <v>1408756.6600000001</v>
      </c>
      <c r="N341" s="132"/>
      <c r="O341" s="132"/>
      <c r="P341" s="132"/>
      <c r="Q341" s="124">
        <f t="shared" si="12"/>
        <v>283274.30999999982</v>
      </c>
      <c r="R341" s="125">
        <f t="shared" si="13"/>
        <v>313.51324254215302</v>
      </c>
    </row>
    <row r="342" spans="1:18" x14ac:dyDescent="0.35">
      <c r="A342" s="131">
        <v>4</v>
      </c>
      <c r="B342" s="132" t="s">
        <v>64</v>
      </c>
      <c r="C342" s="132" t="s">
        <v>332</v>
      </c>
      <c r="D342" s="132" t="s">
        <v>143</v>
      </c>
      <c r="E342" s="132" t="s">
        <v>50</v>
      </c>
      <c r="F342" s="132" t="s">
        <v>180</v>
      </c>
      <c r="G342" s="132" t="s">
        <v>955</v>
      </c>
      <c r="H342" s="133">
        <v>2048</v>
      </c>
      <c r="I342" s="131">
        <v>2</v>
      </c>
      <c r="J342" s="134">
        <f>อุดรธานี!F149</f>
        <v>438380.59</v>
      </c>
      <c r="K342" s="135">
        <f>อุดรธานี!AK149</f>
        <v>440294.92000000004</v>
      </c>
      <c r="L342" s="136">
        <f>อุดรธานี!AL149</f>
        <v>1220353.8399999999</v>
      </c>
      <c r="M342" s="136">
        <f>อุดรธานี!AM149</f>
        <v>1387570.22</v>
      </c>
      <c r="N342" s="132"/>
      <c r="O342" s="132"/>
      <c r="P342" s="132"/>
      <c r="Q342" s="124">
        <f t="shared" si="12"/>
        <v>-167216.38000000012</v>
      </c>
      <c r="R342" s="125">
        <f t="shared" si="13"/>
        <v>595.87589843749993</v>
      </c>
    </row>
    <row r="343" spans="1:18" x14ac:dyDescent="0.35">
      <c r="A343" s="131">
        <v>5</v>
      </c>
      <c r="B343" s="132" t="s">
        <v>64</v>
      </c>
      <c r="C343" s="132" t="s">
        <v>332</v>
      </c>
      <c r="D343" s="132" t="s">
        <v>143</v>
      </c>
      <c r="E343" s="132" t="s">
        <v>50</v>
      </c>
      <c r="F343" s="132" t="s">
        <v>180</v>
      </c>
      <c r="G343" s="132" t="s">
        <v>956</v>
      </c>
      <c r="H343" s="133">
        <v>5559</v>
      </c>
      <c r="I343" s="131">
        <v>4</v>
      </c>
      <c r="J343" s="134">
        <f>อุดรธานี!F150</f>
        <v>799615.7</v>
      </c>
      <c r="K343" s="135">
        <f>อุดรธานี!AK150</f>
        <v>960965.44</v>
      </c>
      <c r="L343" s="136">
        <f>อุดรธานี!AL150</f>
        <v>1545820.0799999998</v>
      </c>
      <c r="M343" s="136">
        <f>อุดรธานี!AM150</f>
        <v>1784009.77</v>
      </c>
      <c r="N343" s="132"/>
      <c r="O343" s="132"/>
      <c r="P343" s="132"/>
      <c r="Q343" s="124">
        <f t="shared" si="12"/>
        <v>-238189.69000000018</v>
      </c>
      <c r="R343" s="125">
        <f t="shared" si="13"/>
        <v>278.07520777118185</v>
      </c>
    </row>
    <row r="344" spans="1:18" x14ac:dyDescent="0.35">
      <c r="A344" s="131">
        <v>6</v>
      </c>
      <c r="B344" s="132" t="s">
        <v>64</v>
      </c>
      <c r="C344" s="132" t="s">
        <v>332</v>
      </c>
      <c r="D344" s="132" t="s">
        <v>143</v>
      </c>
      <c r="E344" s="132" t="s">
        <v>50</v>
      </c>
      <c r="F344" s="132" t="s">
        <v>180</v>
      </c>
      <c r="G344" s="132" t="s">
        <v>957</v>
      </c>
      <c r="H344" s="133">
        <v>3394</v>
      </c>
      <c r="I344" s="131">
        <v>3</v>
      </c>
      <c r="J344" s="134">
        <f>อุดรธานี!F151</f>
        <v>818530.86</v>
      </c>
      <c r="K344" s="135">
        <f>อุดรธานี!AK151</f>
        <v>973262.81999999983</v>
      </c>
      <c r="L344" s="136">
        <f>อุดรธานี!AL151</f>
        <v>1687484.32</v>
      </c>
      <c r="M344" s="136">
        <f>อุดรธานี!AM151</f>
        <v>1579082.7000000002</v>
      </c>
      <c r="N344" s="132"/>
      <c r="O344" s="132"/>
      <c r="P344" s="132"/>
      <c r="Q344" s="124">
        <f t="shared" si="12"/>
        <v>108401.61999999988</v>
      </c>
      <c r="R344" s="125">
        <f t="shared" si="13"/>
        <v>497.196322922805</v>
      </c>
    </row>
    <row r="345" spans="1:18" x14ac:dyDescent="0.35">
      <c r="A345" s="131">
        <v>7</v>
      </c>
      <c r="B345" s="132" t="s">
        <v>64</v>
      </c>
      <c r="C345" s="132" t="s">
        <v>332</v>
      </c>
      <c r="D345" s="132" t="s">
        <v>143</v>
      </c>
      <c r="E345" s="132" t="s">
        <v>50</v>
      </c>
      <c r="F345" s="132" t="s">
        <v>180</v>
      </c>
      <c r="G345" s="132" t="s">
        <v>958</v>
      </c>
      <c r="H345" s="133">
        <v>4182</v>
      </c>
      <c r="I345" s="131">
        <v>3</v>
      </c>
      <c r="J345" s="134">
        <f>อุดรธานี!F152</f>
        <v>467263.33</v>
      </c>
      <c r="K345" s="135">
        <f>อุดรธานี!AK152</f>
        <v>492087.2</v>
      </c>
      <c r="L345" s="136">
        <f>อุดรธานี!AL152</f>
        <v>1215785.2300000002</v>
      </c>
      <c r="M345" s="136">
        <f>อุดรธานี!AM152</f>
        <v>1228527.5599999998</v>
      </c>
      <c r="N345" s="132"/>
      <c r="O345" s="132"/>
      <c r="P345" s="132"/>
      <c r="Q345" s="124">
        <f t="shared" si="12"/>
        <v>-12742.329999999609</v>
      </c>
      <c r="R345" s="125">
        <f t="shared" si="13"/>
        <v>290.71861071257774</v>
      </c>
    </row>
    <row r="346" spans="1:18" x14ac:dyDescent="0.35">
      <c r="A346" s="131">
        <v>8</v>
      </c>
      <c r="B346" s="132" t="s">
        <v>64</v>
      </c>
      <c r="C346" s="132" t="s">
        <v>332</v>
      </c>
      <c r="D346" s="132" t="s">
        <v>143</v>
      </c>
      <c r="E346" s="132" t="s">
        <v>50</v>
      </c>
      <c r="F346" s="132" t="s">
        <v>180</v>
      </c>
      <c r="G346" s="132" t="s">
        <v>959</v>
      </c>
      <c r="H346" s="133">
        <v>4497</v>
      </c>
      <c r="I346" s="131">
        <v>3</v>
      </c>
      <c r="J346" s="134">
        <f>อุดรธานี!F153</f>
        <v>277764.44</v>
      </c>
      <c r="K346" s="135">
        <f>อุดรธานี!AK153</f>
        <v>733210.27</v>
      </c>
      <c r="L346" s="136">
        <f>อุดรธานี!AL153</f>
        <v>1334690.51</v>
      </c>
      <c r="M346" s="136">
        <f>อุดรธานี!AM153</f>
        <v>1552333.44</v>
      </c>
      <c r="N346" s="132"/>
      <c r="O346" s="132"/>
      <c r="P346" s="132"/>
      <c r="Q346" s="124">
        <f t="shared" si="12"/>
        <v>-217642.92999999993</v>
      </c>
      <c r="R346" s="125">
        <f t="shared" si="13"/>
        <v>296.79575494774292</v>
      </c>
    </row>
    <row r="347" spans="1:18" x14ac:dyDescent="0.35">
      <c r="A347" s="131">
        <v>9</v>
      </c>
      <c r="B347" s="132" t="s">
        <v>64</v>
      </c>
      <c r="C347" s="132" t="s">
        <v>332</v>
      </c>
      <c r="D347" s="132" t="s">
        <v>143</v>
      </c>
      <c r="E347" s="132" t="s">
        <v>50</v>
      </c>
      <c r="F347" s="132" t="s">
        <v>180</v>
      </c>
      <c r="G347" s="132" t="s">
        <v>960</v>
      </c>
      <c r="H347" s="133">
        <v>4239</v>
      </c>
      <c r="I347" s="131">
        <v>3</v>
      </c>
      <c r="J347" s="134">
        <f>อุดรธานี!F154</f>
        <v>350302.43</v>
      </c>
      <c r="K347" s="135">
        <f>อุดรธานี!AK154</f>
        <v>401108.93</v>
      </c>
      <c r="L347" s="136">
        <f>อุดรธานี!AL154</f>
        <v>674976.04</v>
      </c>
      <c r="M347" s="136">
        <f>อุดรธานี!AM154</f>
        <v>1011660.48</v>
      </c>
      <c r="N347" s="132"/>
      <c r="O347" s="132"/>
      <c r="P347" s="132"/>
      <c r="Q347" s="124">
        <f t="shared" si="12"/>
        <v>-336684.43999999994</v>
      </c>
      <c r="R347" s="125">
        <f t="shared" si="13"/>
        <v>159.23001651332862</v>
      </c>
    </row>
    <row r="348" spans="1:18" x14ac:dyDescent="0.35">
      <c r="A348" s="131">
        <v>10</v>
      </c>
      <c r="B348" s="132" t="s">
        <v>64</v>
      </c>
      <c r="C348" s="132" t="s">
        <v>332</v>
      </c>
      <c r="D348" s="132" t="s">
        <v>143</v>
      </c>
      <c r="E348" s="132" t="s">
        <v>50</v>
      </c>
      <c r="F348" s="132" t="s">
        <v>180</v>
      </c>
      <c r="G348" s="132" t="s">
        <v>961</v>
      </c>
      <c r="H348" s="133">
        <v>3891</v>
      </c>
      <c r="I348" s="131">
        <v>3</v>
      </c>
      <c r="J348" s="134">
        <f>อุดรธานี!F155</f>
        <v>155171.9</v>
      </c>
      <c r="K348" s="135">
        <f>อุดรธานี!AK155</f>
        <v>345686.92</v>
      </c>
      <c r="L348" s="136">
        <f>อุดรธานี!AL155</f>
        <v>1403461.63</v>
      </c>
      <c r="M348" s="136">
        <f>อุดรธานี!AM155</f>
        <v>1658817.93</v>
      </c>
      <c r="N348" s="132"/>
      <c r="O348" s="132"/>
      <c r="P348" s="132"/>
      <c r="Q348" s="124">
        <f t="shared" si="12"/>
        <v>-255356.30000000005</v>
      </c>
      <c r="R348" s="125">
        <f t="shared" si="13"/>
        <v>360.69432793626316</v>
      </c>
    </row>
    <row r="349" spans="1:18" x14ac:dyDescent="0.35">
      <c r="A349" s="131">
        <v>11</v>
      </c>
      <c r="B349" s="132" t="s">
        <v>64</v>
      </c>
      <c r="C349" s="132" t="s">
        <v>332</v>
      </c>
      <c r="D349" s="132" t="s">
        <v>143</v>
      </c>
      <c r="E349" s="132" t="s">
        <v>50</v>
      </c>
      <c r="F349" s="132" t="s">
        <v>180</v>
      </c>
      <c r="G349" s="132" t="s">
        <v>962</v>
      </c>
      <c r="H349" s="133">
        <v>3687</v>
      </c>
      <c r="I349" s="131">
        <v>3</v>
      </c>
      <c r="J349" s="134">
        <f>อุดรธานี!F156</f>
        <v>491250.72</v>
      </c>
      <c r="K349" s="135">
        <f>อุดรธานี!AK156</f>
        <v>648776.36</v>
      </c>
      <c r="L349" s="136">
        <f>อุดรธานี!AL156</f>
        <v>801531.86</v>
      </c>
      <c r="M349" s="136">
        <f>อุดรธานี!AM156</f>
        <v>1063073.67</v>
      </c>
      <c r="N349" s="132"/>
      <c r="O349" s="132"/>
      <c r="P349" s="132"/>
      <c r="Q349" s="124">
        <f t="shared" si="12"/>
        <v>-261541.80999999994</v>
      </c>
      <c r="R349" s="125">
        <f t="shared" si="13"/>
        <v>217.39404936262542</v>
      </c>
    </row>
    <row r="350" spans="1:18" x14ac:dyDescent="0.35">
      <c r="A350" s="131">
        <v>12</v>
      </c>
      <c r="B350" s="132" t="s">
        <v>64</v>
      </c>
      <c r="C350" s="132" t="s">
        <v>332</v>
      </c>
      <c r="D350" s="132" t="s">
        <v>143</v>
      </c>
      <c r="E350" s="132" t="s">
        <v>50</v>
      </c>
      <c r="F350" s="132" t="s">
        <v>180</v>
      </c>
      <c r="G350" s="132" t="s">
        <v>963</v>
      </c>
      <c r="H350" s="133">
        <v>7013</v>
      </c>
      <c r="I350" s="131">
        <v>5</v>
      </c>
      <c r="J350" s="134">
        <f>อุดรธานี!F157</f>
        <v>1010289.91</v>
      </c>
      <c r="K350" s="135">
        <f>อุดรธานี!AK157</f>
        <v>1408194.1800000002</v>
      </c>
      <c r="L350" s="136">
        <f>อุดรธานี!AL157</f>
        <v>1884309.39</v>
      </c>
      <c r="M350" s="136">
        <f>อุดรธานี!AM157</f>
        <v>1615699.2599999998</v>
      </c>
      <c r="N350" s="132"/>
      <c r="O350" s="132"/>
      <c r="P350" s="132"/>
      <c r="Q350" s="124">
        <f t="shared" si="12"/>
        <v>268610.13000000012</v>
      </c>
      <c r="R350" s="125">
        <f t="shared" si="13"/>
        <v>268.68806359617849</v>
      </c>
    </row>
    <row r="351" spans="1:18" x14ac:dyDescent="0.35">
      <c r="A351" s="131">
        <v>13</v>
      </c>
      <c r="B351" s="132" t="s">
        <v>64</v>
      </c>
      <c r="C351" s="132" t="s">
        <v>332</v>
      </c>
      <c r="D351" s="132" t="s">
        <v>143</v>
      </c>
      <c r="E351" s="132" t="s">
        <v>50</v>
      </c>
      <c r="F351" s="132" t="s">
        <v>180</v>
      </c>
      <c r="G351" s="132" t="s">
        <v>964</v>
      </c>
      <c r="H351" s="133">
        <v>4588</v>
      </c>
      <c r="I351" s="131">
        <v>4</v>
      </c>
      <c r="J351" s="134">
        <f>อุดรธานี!F158</f>
        <v>644475.02</v>
      </c>
      <c r="K351" s="135">
        <f>อุดรธานี!AK158</f>
        <v>657031.39</v>
      </c>
      <c r="L351" s="136">
        <f>อุดรธานี!AL158</f>
        <v>1254459.4499999997</v>
      </c>
      <c r="M351" s="136">
        <f>อุดรธานี!AM158</f>
        <v>1440649.75</v>
      </c>
      <c r="N351" s="132"/>
      <c r="O351" s="132"/>
      <c r="P351" s="132"/>
      <c r="Q351" s="124">
        <f t="shared" si="12"/>
        <v>-186190.30000000028</v>
      </c>
      <c r="R351" s="125">
        <f t="shared" si="13"/>
        <v>273.4218504795117</v>
      </c>
    </row>
    <row r="352" spans="1:18" x14ac:dyDescent="0.35">
      <c r="A352" s="131">
        <v>14</v>
      </c>
      <c r="B352" s="132" t="s">
        <v>64</v>
      </c>
      <c r="C352" s="132" t="s">
        <v>332</v>
      </c>
      <c r="D352" s="132" t="s">
        <v>143</v>
      </c>
      <c r="E352" s="132" t="s">
        <v>50</v>
      </c>
      <c r="F352" s="132" t="s">
        <v>180</v>
      </c>
      <c r="G352" s="132" t="s">
        <v>965</v>
      </c>
      <c r="H352" s="133">
        <v>2353</v>
      </c>
      <c r="I352" s="131">
        <v>2</v>
      </c>
      <c r="J352" s="134">
        <f>อุดรธานี!F159</f>
        <v>391510.47</v>
      </c>
      <c r="K352" s="135">
        <f>อุดรธานี!AK159</f>
        <v>462192.75999999989</v>
      </c>
      <c r="L352" s="136">
        <f>อุดรธานี!AL159</f>
        <v>1073009.4099999999</v>
      </c>
      <c r="M352" s="136">
        <f>อุดรธานี!AM159</f>
        <v>1168929.93</v>
      </c>
      <c r="N352" s="132"/>
      <c r="O352" s="132"/>
      <c r="P352" s="132"/>
      <c r="Q352" s="124">
        <f t="shared" si="12"/>
        <v>-95920.520000000019</v>
      </c>
      <c r="R352" s="125">
        <f t="shared" si="13"/>
        <v>456.01759881002971</v>
      </c>
    </row>
    <row r="353" spans="1:18" x14ac:dyDescent="0.35">
      <c r="A353" s="131">
        <v>15</v>
      </c>
      <c r="B353" s="132" t="s">
        <v>64</v>
      </c>
      <c r="C353" s="132" t="s">
        <v>332</v>
      </c>
      <c r="D353" s="132" t="s">
        <v>143</v>
      </c>
      <c r="E353" s="132" t="s">
        <v>50</v>
      </c>
      <c r="F353" s="132" t="s">
        <v>180</v>
      </c>
      <c r="G353" s="132" t="s">
        <v>966</v>
      </c>
      <c r="H353" s="133">
        <v>3206</v>
      </c>
      <c r="I353" s="131">
        <v>3</v>
      </c>
      <c r="J353" s="134">
        <f>อุดรธานี!F160</f>
        <v>512685.2</v>
      </c>
      <c r="K353" s="135">
        <f>อุดรธานี!AK160</f>
        <v>741434.54000000015</v>
      </c>
      <c r="L353" s="136">
        <f>อุดรธานี!AL160</f>
        <v>855700.73</v>
      </c>
      <c r="M353" s="136">
        <f>อุดรธานี!AM160</f>
        <v>959912.03</v>
      </c>
      <c r="N353" s="132"/>
      <c r="O353" s="132"/>
      <c r="P353" s="132"/>
      <c r="Q353" s="124">
        <f t="shared" si="12"/>
        <v>-104211.30000000005</v>
      </c>
      <c r="R353" s="125">
        <f t="shared" si="13"/>
        <v>266.90602932002497</v>
      </c>
    </row>
    <row r="354" spans="1:18" x14ac:dyDescent="0.35">
      <c r="A354" s="131">
        <v>16</v>
      </c>
      <c r="B354" s="132" t="s">
        <v>64</v>
      </c>
      <c r="C354" s="132" t="s">
        <v>332</v>
      </c>
      <c r="D354" s="132" t="s">
        <v>143</v>
      </c>
      <c r="E354" s="132" t="s">
        <v>50</v>
      </c>
      <c r="F354" s="132" t="s">
        <v>180</v>
      </c>
      <c r="G354" s="132" t="s">
        <v>967</v>
      </c>
      <c r="H354" s="133">
        <v>2498</v>
      </c>
      <c r="I354" s="131">
        <v>2</v>
      </c>
      <c r="J354" s="134">
        <f>อุดรธานี!F161</f>
        <v>559976.69999999995</v>
      </c>
      <c r="K354" s="135">
        <f>อุดรธานี!AK161</f>
        <v>484822.99999999994</v>
      </c>
      <c r="L354" s="136">
        <f>อุดรธานี!AL161</f>
        <v>795658.88000000012</v>
      </c>
      <c r="M354" s="136">
        <f>อุดรธานี!AM161</f>
        <v>982297.34000000008</v>
      </c>
      <c r="N354" s="132"/>
      <c r="O354" s="132"/>
      <c r="P354" s="132"/>
      <c r="Q354" s="124">
        <f t="shared" si="12"/>
        <v>-186638.45999999996</v>
      </c>
      <c r="R354" s="125">
        <f t="shared" si="13"/>
        <v>318.51836669335472</v>
      </c>
    </row>
    <row r="355" spans="1:18" x14ac:dyDescent="0.35">
      <c r="A355" s="131">
        <v>17</v>
      </c>
      <c r="B355" s="132" t="s">
        <v>64</v>
      </c>
      <c r="C355" s="132" t="s">
        <v>332</v>
      </c>
      <c r="D355" s="132" t="s">
        <v>143</v>
      </c>
      <c r="E355" s="132" t="s">
        <v>50</v>
      </c>
      <c r="F355" s="132" t="s">
        <v>180</v>
      </c>
      <c r="G355" s="132" t="s">
        <v>968</v>
      </c>
      <c r="H355" s="133">
        <v>4052</v>
      </c>
      <c r="I355" s="131">
        <v>3</v>
      </c>
      <c r="J355" s="134">
        <f>อุดรธานี!F162</f>
        <v>597749.53</v>
      </c>
      <c r="K355" s="135">
        <f>อุดรธานี!AK162</f>
        <v>609280.06000000006</v>
      </c>
      <c r="L355" s="136">
        <f>อุดรธานี!AL162</f>
        <v>1113620.21</v>
      </c>
      <c r="M355" s="136">
        <f>อุดรธานี!AM162</f>
        <v>1297686.6000000001</v>
      </c>
      <c r="N355" s="132"/>
      <c r="O355" s="132"/>
      <c r="P355" s="132"/>
      <c r="Q355" s="124">
        <f t="shared" si="12"/>
        <v>-184066.39000000013</v>
      </c>
      <c r="R355" s="125">
        <f t="shared" si="13"/>
        <v>274.83223346495555</v>
      </c>
    </row>
    <row r="356" spans="1:18" x14ac:dyDescent="0.35">
      <c r="A356" s="131">
        <v>18</v>
      </c>
      <c r="B356" s="132" t="s">
        <v>64</v>
      </c>
      <c r="C356" s="132" t="s">
        <v>332</v>
      </c>
      <c r="D356" s="132" t="s">
        <v>143</v>
      </c>
      <c r="E356" s="132" t="s">
        <v>50</v>
      </c>
      <c r="F356" s="132" t="s">
        <v>180</v>
      </c>
      <c r="G356" s="132" t="s">
        <v>969</v>
      </c>
      <c r="H356" s="133">
        <v>2478</v>
      </c>
      <c r="I356" s="131">
        <v>2</v>
      </c>
      <c r="J356" s="134">
        <f>อุดรธานี!F163</f>
        <v>279665.84000000003</v>
      </c>
      <c r="K356" s="135">
        <f>อุดรธานี!AK163</f>
        <v>277120.89</v>
      </c>
      <c r="L356" s="136">
        <f>อุดรธานี!AL163</f>
        <v>883853.85</v>
      </c>
      <c r="M356" s="136">
        <f>อุดรธานี!AM163</f>
        <v>1040774.11</v>
      </c>
      <c r="N356" s="132"/>
      <c r="O356" s="132"/>
      <c r="P356" s="132"/>
      <c r="Q356" s="124">
        <f t="shared" si="12"/>
        <v>-156920.26</v>
      </c>
      <c r="R356" s="125">
        <f t="shared" si="13"/>
        <v>356.68032687651333</v>
      </c>
    </row>
    <row r="357" spans="1:18" x14ac:dyDescent="0.35">
      <c r="A357" s="131">
        <v>19</v>
      </c>
      <c r="B357" s="132" t="s">
        <v>64</v>
      </c>
      <c r="C357" s="132" t="s">
        <v>334</v>
      </c>
      <c r="D357" s="132" t="s">
        <v>143</v>
      </c>
      <c r="E357" s="132" t="s">
        <v>50</v>
      </c>
      <c r="F357" s="132" t="s">
        <v>180</v>
      </c>
      <c r="G357" s="132" t="s">
        <v>970</v>
      </c>
      <c r="H357" s="133">
        <v>2353</v>
      </c>
      <c r="I357" s="131">
        <v>2</v>
      </c>
      <c r="J357" s="134">
        <f>อุดรธานี!F164</f>
        <v>527210.93999999994</v>
      </c>
      <c r="K357" s="135">
        <f>อุดรธานี!AK164</f>
        <v>634537.12999999989</v>
      </c>
      <c r="L357" s="136">
        <f>อุดรธานี!AL164</f>
        <v>983048.13</v>
      </c>
      <c r="M357" s="136">
        <f>อุดรธานี!AM164</f>
        <v>1190882.45</v>
      </c>
      <c r="N357" s="132"/>
      <c r="O357" s="132"/>
      <c r="P357" s="132"/>
      <c r="Q357" s="124">
        <f t="shared" si="12"/>
        <v>-207834.31999999995</v>
      </c>
      <c r="R357" s="125">
        <f t="shared" si="13"/>
        <v>417.78501062473441</v>
      </c>
    </row>
    <row r="358" spans="1:18" x14ac:dyDescent="0.35">
      <c r="A358" s="131">
        <v>20</v>
      </c>
      <c r="B358" s="132" t="s">
        <v>64</v>
      </c>
      <c r="C358" s="132" t="s">
        <v>335</v>
      </c>
      <c r="D358" s="132" t="s">
        <v>143</v>
      </c>
      <c r="E358" s="132" t="s">
        <v>50</v>
      </c>
      <c r="F358" s="132" t="s">
        <v>180</v>
      </c>
      <c r="G358" s="132" t="s">
        <v>971</v>
      </c>
      <c r="H358" s="133">
        <v>5363</v>
      </c>
      <c r="I358" s="131">
        <v>4</v>
      </c>
      <c r="J358" s="134">
        <f>อุดรธานี!F165</f>
        <v>653201.85</v>
      </c>
      <c r="K358" s="135">
        <f>อุดรธานี!AK165</f>
        <v>654292.1</v>
      </c>
      <c r="L358" s="136">
        <f>อุดรธานี!AL165</f>
        <v>2059358.0399999998</v>
      </c>
      <c r="M358" s="136">
        <f>อุดรธานี!AM165</f>
        <v>2159807.75</v>
      </c>
      <c r="N358" s="132"/>
      <c r="O358" s="132"/>
      <c r="P358" s="132"/>
      <c r="Q358" s="124">
        <f t="shared" si="12"/>
        <v>-100449.7100000002</v>
      </c>
      <c r="R358" s="125">
        <f t="shared" si="13"/>
        <v>383.99366772328915</v>
      </c>
    </row>
    <row r="359" spans="1:18" x14ac:dyDescent="0.35">
      <c r="A359" s="131">
        <v>21</v>
      </c>
      <c r="B359" s="132" t="s">
        <v>64</v>
      </c>
      <c r="C359" s="132" t="s">
        <v>336</v>
      </c>
      <c r="D359" s="132" t="s">
        <v>143</v>
      </c>
      <c r="E359" s="132" t="s">
        <v>50</v>
      </c>
      <c r="F359" s="132" t="s">
        <v>180</v>
      </c>
      <c r="G359" s="132" t="s">
        <v>972</v>
      </c>
      <c r="H359" s="133">
        <v>2121</v>
      </c>
      <c r="I359" s="131">
        <v>2</v>
      </c>
      <c r="J359" s="134">
        <f>อุดรธานี!F166</f>
        <v>412829.22</v>
      </c>
      <c r="K359" s="135">
        <f>อุดรธานี!AK166</f>
        <v>612685.22999999986</v>
      </c>
      <c r="L359" s="136">
        <f>อุดรธานี!AL166</f>
        <v>781635.66</v>
      </c>
      <c r="M359" s="136">
        <f>อุดรธานี!AM166</f>
        <v>849830.01</v>
      </c>
      <c r="N359" s="132"/>
      <c r="O359" s="132"/>
      <c r="P359" s="132"/>
      <c r="Q359" s="124">
        <f t="shared" si="12"/>
        <v>-68194.349999999977</v>
      </c>
      <c r="R359" s="125">
        <f t="shared" si="13"/>
        <v>368.52223479490806</v>
      </c>
    </row>
    <row r="360" spans="1:18" s="143" customFormat="1" x14ac:dyDescent="0.35">
      <c r="A360" s="137">
        <v>12</v>
      </c>
      <c r="B360" s="138" t="s">
        <v>64</v>
      </c>
      <c r="C360" s="138"/>
      <c r="D360" s="138"/>
      <c r="E360" s="138" t="s">
        <v>77</v>
      </c>
      <c r="F360" s="138"/>
      <c r="G360" s="138" t="s">
        <v>337</v>
      </c>
      <c r="H360" s="144">
        <f>SUM(H339:H359)</f>
        <v>76244</v>
      </c>
      <c r="I360" s="137"/>
      <c r="J360" s="140">
        <f>SUM(J339:J359)</f>
        <v>11040830.469999999</v>
      </c>
      <c r="K360" s="140">
        <f>SUM(K339:K359)</f>
        <v>13832098.980000002</v>
      </c>
      <c r="L360" s="140">
        <f>SUM(L339:L359)</f>
        <v>24358685.989999998</v>
      </c>
      <c r="M360" s="140">
        <f>SUM(M339:M359)</f>
        <v>26725559.960000001</v>
      </c>
      <c r="N360" s="138">
        <v>20</v>
      </c>
      <c r="O360" s="138">
        <v>20</v>
      </c>
      <c r="P360" s="138">
        <f>N360-O360</f>
        <v>0</v>
      </c>
      <c r="Q360" s="141">
        <f t="shared" si="12"/>
        <v>-2366873.9700000025</v>
      </c>
      <c r="R360" s="142">
        <f>L360/H360</f>
        <v>319.48331658884632</v>
      </c>
    </row>
    <row r="361" spans="1:18" x14ac:dyDescent="0.35">
      <c r="A361" s="131">
        <v>1</v>
      </c>
      <c r="B361" s="132" t="s">
        <v>64</v>
      </c>
      <c r="C361" s="132" t="s">
        <v>334</v>
      </c>
      <c r="D361" s="132" t="s">
        <v>146</v>
      </c>
      <c r="E361" s="132" t="s">
        <v>51</v>
      </c>
      <c r="F361" s="132" t="s">
        <v>210</v>
      </c>
      <c r="G361" s="132" t="s">
        <v>338</v>
      </c>
      <c r="H361" s="133"/>
      <c r="I361" s="131"/>
      <c r="J361" s="134"/>
      <c r="K361" s="135"/>
      <c r="L361" s="136"/>
      <c r="M361" s="136"/>
      <c r="N361" s="132"/>
      <c r="O361" s="132"/>
      <c r="P361" s="132"/>
    </row>
    <row r="362" spans="1:18" x14ac:dyDescent="0.35">
      <c r="A362" s="131">
        <v>2</v>
      </c>
      <c r="B362" s="132" t="s">
        <v>64</v>
      </c>
      <c r="C362" s="132" t="s">
        <v>334</v>
      </c>
      <c r="D362" s="132" t="s">
        <v>146</v>
      </c>
      <c r="E362" s="132" t="s">
        <v>51</v>
      </c>
      <c r="F362" s="132" t="s">
        <v>180</v>
      </c>
      <c r="G362" s="132" t="s">
        <v>973</v>
      </c>
      <c r="H362" s="133">
        <v>5006</v>
      </c>
      <c r="I362" s="131">
        <v>4</v>
      </c>
      <c r="J362" s="134">
        <f>อุดรธานี!F167</f>
        <v>643052.43000000005</v>
      </c>
      <c r="K362" s="135">
        <f>อุดรธานี!AK167</f>
        <v>1137552.93</v>
      </c>
      <c r="L362" s="136">
        <f>อุดรธานี!AL167</f>
        <v>1074796.8900000001</v>
      </c>
      <c r="M362" s="136">
        <f>อุดรธานี!AM167</f>
        <v>1015260.1799999999</v>
      </c>
      <c r="N362" s="132"/>
      <c r="O362" s="132"/>
      <c r="P362" s="132"/>
      <c r="Q362" s="124">
        <f t="shared" si="12"/>
        <v>59536.710000000196</v>
      </c>
      <c r="R362" s="125">
        <f t="shared" si="13"/>
        <v>214.70173591689974</v>
      </c>
    </row>
    <row r="363" spans="1:18" x14ac:dyDescent="0.35">
      <c r="A363" s="131">
        <v>3</v>
      </c>
      <c r="B363" s="132" t="s">
        <v>64</v>
      </c>
      <c r="C363" s="132" t="s">
        <v>334</v>
      </c>
      <c r="D363" s="132" t="s">
        <v>146</v>
      </c>
      <c r="E363" s="132" t="s">
        <v>51</v>
      </c>
      <c r="F363" s="132" t="s">
        <v>180</v>
      </c>
      <c r="G363" s="132" t="s">
        <v>974</v>
      </c>
      <c r="H363" s="133">
        <v>2343</v>
      </c>
      <c r="I363" s="131">
        <v>2</v>
      </c>
      <c r="J363" s="134">
        <f>อุดรธานี!F168</f>
        <v>209516.49</v>
      </c>
      <c r="K363" s="135">
        <f>อุดรธานี!AK168</f>
        <v>206838.56999999998</v>
      </c>
      <c r="L363" s="136">
        <f>อุดรธานี!AL168</f>
        <v>1163950.75</v>
      </c>
      <c r="M363" s="136">
        <f>อุดรธานี!AM168</f>
        <v>1299553.8700000001</v>
      </c>
      <c r="N363" s="132"/>
      <c r="O363" s="132"/>
      <c r="P363" s="132"/>
      <c r="Q363" s="124">
        <f t="shared" si="12"/>
        <v>-135603.12000000011</v>
      </c>
      <c r="R363" s="125">
        <f t="shared" si="13"/>
        <v>496.77795561246268</v>
      </c>
    </row>
    <row r="364" spans="1:18" x14ac:dyDescent="0.35">
      <c r="A364" s="131">
        <v>4</v>
      </c>
      <c r="B364" s="132" t="s">
        <v>64</v>
      </c>
      <c r="C364" s="132" t="s">
        <v>334</v>
      </c>
      <c r="D364" s="132" t="s">
        <v>146</v>
      </c>
      <c r="E364" s="132" t="s">
        <v>51</v>
      </c>
      <c r="F364" s="132" t="s">
        <v>180</v>
      </c>
      <c r="G364" s="132" t="s">
        <v>975</v>
      </c>
      <c r="H364" s="133">
        <v>2524</v>
      </c>
      <c r="I364" s="131">
        <v>2</v>
      </c>
      <c r="J364" s="134">
        <f>อุดรธานี!F169</f>
        <v>212863.14</v>
      </c>
      <c r="K364" s="135">
        <f>อุดรธานี!AK169</f>
        <v>380640.84</v>
      </c>
      <c r="L364" s="136">
        <f>อุดรธานี!AL169</f>
        <v>1101972.29</v>
      </c>
      <c r="M364" s="136">
        <f>อุดรธานี!AM169</f>
        <v>1211957.6000000001</v>
      </c>
      <c r="N364" s="132"/>
      <c r="O364" s="132"/>
      <c r="P364" s="132"/>
      <c r="Q364" s="124">
        <f t="shared" si="12"/>
        <v>-109985.31000000006</v>
      </c>
      <c r="R364" s="125">
        <f t="shared" si="13"/>
        <v>436.59757923930272</v>
      </c>
    </row>
    <row r="365" spans="1:18" x14ac:dyDescent="0.35">
      <c r="A365" s="131">
        <v>5</v>
      </c>
      <c r="B365" s="132" t="s">
        <v>64</v>
      </c>
      <c r="C365" s="132" t="s">
        <v>334</v>
      </c>
      <c r="D365" s="132" t="s">
        <v>146</v>
      </c>
      <c r="E365" s="132" t="s">
        <v>51</v>
      </c>
      <c r="F365" s="132" t="s">
        <v>180</v>
      </c>
      <c r="G365" s="132" t="s">
        <v>976</v>
      </c>
      <c r="H365" s="133">
        <v>6272</v>
      </c>
      <c r="I365" s="131">
        <v>5</v>
      </c>
      <c r="J365" s="134">
        <f>อุดรธานี!F170</f>
        <v>1650119.98</v>
      </c>
      <c r="K365" s="135">
        <f>อุดรธานี!AK170</f>
        <v>2072580.5300000003</v>
      </c>
      <c r="L365" s="136">
        <f>อุดรธานี!AL170</f>
        <v>1886642.48</v>
      </c>
      <c r="M365" s="136">
        <f>อุดรธานี!AM170</f>
        <v>1481444.33</v>
      </c>
      <c r="N365" s="132"/>
      <c r="O365" s="132"/>
      <c r="P365" s="132"/>
      <c r="Q365" s="124">
        <f t="shared" si="12"/>
        <v>405198.14999999991</v>
      </c>
      <c r="R365" s="125">
        <f t="shared" si="13"/>
        <v>300.80396683673467</v>
      </c>
    </row>
    <row r="366" spans="1:18" x14ac:dyDescent="0.35">
      <c r="A366" s="131">
        <v>6</v>
      </c>
      <c r="B366" s="132" t="s">
        <v>64</v>
      </c>
      <c r="C366" s="132" t="s">
        <v>334</v>
      </c>
      <c r="D366" s="132" t="s">
        <v>146</v>
      </c>
      <c r="E366" s="132" t="s">
        <v>51</v>
      </c>
      <c r="F366" s="132" t="s">
        <v>180</v>
      </c>
      <c r="G366" s="132" t="s">
        <v>977</v>
      </c>
      <c r="H366" s="133">
        <v>5818</v>
      </c>
      <c r="I366" s="131">
        <v>4</v>
      </c>
      <c r="J366" s="134">
        <f>อุดรธานี!F171</f>
        <v>1787681.89</v>
      </c>
      <c r="K366" s="135">
        <f>อุดรธานี!AK171</f>
        <v>4070047.27</v>
      </c>
      <c r="L366" s="136">
        <f>อุดรธานี!AL171</f>
        <v>2376985.23</v>
      </c>
      <c r="M366" s="136">
        <f>อุดรธานี!AM171</f>
        <v>1830495.8499999999</v>
      </c>
      <c r="N366" s="132"/>
      <c r="O366" s="132"/>
      <c r="P366" s="132"/>
      <c r="Q366" s="124">
        <f t="shared" si="12"/>
        <v>546489.38000000012</v>
      </c>
      <c r="R366" s="125">
        <f t="shared" si="13"/>
        <v>408.55710381574426</v>
      </c>
    </row>
    <row r="367" spans="1:18" x14ac:dyDescent="0.35">
      <c r="A367" s="131">
        <v>7</v>
      </c>
      <c r="B367" s="132" t="s">
        <v>64</v>
      </c>
      <c r="C367" s="132" t="s">
        <v>334</v>
      </c>
      <c r="D367" s="132" t="s">
        <v>146</v>
      </c>
      <c r="E367" s="132" t="s">
        <v>51</v>
      </c>
      <c r="F367" s="132" t="s">
        <v>180</v>
      </c>
      <c r="G367" s="132" t="s">
        <v>978</v>
      </c>
      <c r="H367" s="133">
        <v>3371</v>
      </c>
      <c r="I367" s="131">
        <v>3</v>
      </c>
      <c r="J367" s="134">
        <f>อุดรธานี!F172</f>
        <v>324921.95</v>
      </c>
      <c r="K367" s="135">
        <f>อุดรธานี!AK172</f>
        <v>500900.91999999993</v>
      </c>
      <c r="L367" s="136">
        <f>อุดรธานี!AL172</f>
        <v>903012.42999999993</v>
      </c>
      <c r="M367" s="136">
        <f>อุดรธานี!AM172</f>
        <v>1034086.74</v>
      </c>
      <c r="N367" s="132"/>
      <c r="O367" s="132"/>
      <c r="P367" s="132"/>
      <c r="Q367" s="124">
        <f t="shared" si="12"/>
        <v>-131074.31000000006</v>
      </c>
      <c r="R367" s="125">
        <f t="shared" si="13"/>
        <v>267.87672204093741</v>
      </c>
    </row>
    <row r="368" spans="1:18" x14ac:dyDescent="0.35">
      <c r="A368" s="131">
        <v>8</v>
      </c>
      <c r="B368" s="132" t="s">
        <v>64</v>
      </c>
      <c r="C368" s="132" t="s">
        <v>334</v>
      </c>
      <c r="D368" s="132" t="s">
        <v>146</v>
      </c>
      <c r="E368" s="132" t="s">
        <v>51</v>
      </c>
      <c r="F368" s="132" t="s">
        <v>180</v>
      </c>
      <c r="G368" s="132" t="s">
        <v>979</v>
      </c>
      <c r="H368" s="133">
        <v>4503</v>
      </c>
      <c r="I368" s="131">
        <v>4</v>
      </c>
      <c r="J368" s="134">
        <f>อุดรธานี!F173</f>
        <v>668791.41</v>
      </c>
      <c r="K368" s="135">
        <f>อุดรธานี!AK173</f>
        <v>1254959.71</v>
      </c>
      <c r="L368" s="136">
        <f>อุดรธานี!AL173</f>
        <v>1098545</v>
      </c>
      <c r="M368" s="136">
        <f>อุดรธานี!AM173</f>
        <v>1042769.9</v>
      </c>
      <c r="N368" s="132"/>
      <c r="O368" s="132"/>
      <c r="P368" s="132"/>
      <c r="Q368" s="124">
        <f t="shared" si="12"/>
        <v>55775.099999999977</v>
      </c>
      <c r="R368" s="125">
        <f t="shared" si="13"/>
        <v>243.95847212969133</v>
      </c>
    </row>
    <row r="369" spans="1:18" x14ac:dyDescent="0.35">
      <c r="A369" s="131">
        <v>9</v>
      </c>
      <c r="B369" s="132" t="s">
        <v>64</v>
      </c>
      <c r="C369" s="132" t="s">
        <v>334</v>
      </c>
      <c r="D369" s="132" t="s">
        <v>146</v>
      </c>
      <c r="E369" s="132" t="s">
        <v>51</v>
      </c>
      <c r="F369" s="132" t="s">
        <v>180</v>
      </c>
      <c r="G369" s="132" t="s">
        <v>980</v>
      </c>
      <c r="H369" s="133">
        <v>2325</v>
      </c>
      <c r="I369" s="131">
        <v>2</v>
      </c>
      <c r="J369" s="134">
        <f>อุดรธานี!F174</f>
        <v>353831.96</v>
      </c>
      <c r="K369" s="135">
        <f>อุดรธานี!AK174</f>
        <v>551215.57999999996</v>
      </c>
      <c r="L369" s="136">
        <f>อุดรธานี!AL174</f>
        <v>699361.62</v>
      </c>
      <c r="M369" s="136">
        <f>อุดรธานี!AM174</f>
        <v>700638.85</v>
      </c>
      <c r="N369" s="132"/>
      <c r="O369" s="132"/>
      <c r="P369" s="132"/>
      <c r="Q369" s="124">
        <f t="shared" si="12"/>
        <v>-1277.2299999999814</v>
      </c>
      <c r="R369" s="125">
        <f t="shared" si="13"/>
        <v>300.80069677419357</v>
      </c>
    </row>
    <row r="370" spans="1:18" x14ac:dyDescent="0.35">
      <c r="A370" s="131">
        <v>10</v>
      </c>
      <c r="B370" s="132" t="s">
        <v>64</v>
      </c>
      <c r="C370" s="132" t="s">
        <v>334</v>
      </c>
      <c r="D370" s="132" t="s">
        <v>146</v>
      </c>
      <c r="E370" s="132" t="s">
        <v>51</v>
      </c>
      <c r="F370" s="132" t="s">
        <v>180</v>
      </c>
      <c r="G370" s="132" t="s">
        <v>981</v>
      </c>
      <c r="H370" s="133">
        <v>1480</v>
      </c>
      <c r="I370" s="131">
        <v>1</v>
      </c>
      <c r="J370" s="134">
        <f>อุดรธานี!F175</f>
        <v>191473.75</v>
      </c>
      <c r="K370" s="135">
        <f>อุดรธานี!AK175</f>
        <v>200120.62000000002</v>
      </c>
      <c r="L370" s="136">
        <f>อุดรธานี!AL175</f>
        <v>613526.97</v>
      </c>
      <c r="M370" s="136">
        <f>อุดรธานี!AM175</f>
        <v>673268.59000000008</v>
      </c>
      <c r="N370" s="132"/>
      <c r="O370" s="132"/>
      <c r="P370" s="132"/>
      <c r="Q370" s="124">
        <f t="shared" si="12"/>
        <v>-59741.620000000112</v>
      </c>
      <c r="R370" s="125">
        <f t="shared" si="13"/>
        <v>414.54524999999995</v>
      </c>
    </row>
    <row r="371" spans="1:18" s="143" customFormat="1" x14ac:dyDescent="0.35">
      <c r="A371" s="137">
        <v>13</v>
      </c>
      <c r="B371" s="138" t="s">
        <v>64</v>
      </c>
      <c r="C371" s="138"/>
      <c r="D371" s="138"/>
      <c r="E371" s="138" t="s">
        <v>77</v>
      </c>
      <c r="F371" s="138"/>
      <c r="G371" s="138" t="s">
        <v>339</v>
      </c>
      <c r="H371" s="144">
        <f>SUM(H361:H370)</f>
        <v>33642</v>
      </c>
      <c r="I371" s="137"/>
      <c r="J371" s="140">
        <f>SUM(J361:J370)</f>
        <v>6042253</v>
      </c>
      <c r="K371" s="140">
        <f>SUM(K361:K370)</f>
        <v>10374856.969999999</v>
      </c>
      <c r="L371" s="140">
        <f>SUM(L361:L370)</f>
        <v>10918793.66</v>
      </c>
      <c r="M371" s="140">
        <f>SUM(M361:M370)</f>
        <v>10289475.91</v>
      </c>
      <c r="N371" s="138">
        <v>9</v>
      </c>
      <c r="O371" s="138">
        <v>9</v>
      </c>
      <c r="P371" s="138">
        <f>N371-O371</f>
        <v>0</v>
      </c>
      <c r="Q371" s="141">
        <f t="shared" si="12"/>
        <v>629317.75</v>
      </c>
      <c r="R371" s="142">
        <f>L371/H371</f>
        <v>324.55839902502822</v>
      </c>
    </row>
    <row r="372" spans="1:18" x14ac:dyDescent="0.35">
      <c r="A372" s="131">
        <v>1</v>
      </c>
      <c r="B372" s="132" t="s">
        <v>64</v>
      </c>
      <c r="C372" s="132" t="s">
        <v>335</v>
      </c>
      <c r="D372" s="132" t="s">
        <v>149</v>
      </c>
      <c r="E372" s="132" t="s">
        <v>52</v>
      </c>
      <c r="F372" s="132" t="s">
        <v>210</v>
      </c>
      <c r="G372" s="132" t="s">
        <v>340</v>
      </c>
      <c r="H372" s="133"/>
      <c r="I372" s="131"/>
      <c r="J372" s="134"/>
      <c r="K372" s="135"/>
      <c r="L372" s="136"/>
      <c r="M372" s="136"/>
      <c r="N372" s="132"/>
      <c r="O372" s="132"/>
      <c r="P372" s="132"/>
    </row>
    <row r="373" spans="1:18" x14ac:dyDescent="0.35">
      <c r="A373" s="131">
        <v>2</v>
      </c>
      <c r="B373" s="132" t="s">
        <v>64</v>
      </c>
      <c r="C373" s="132" t="s">
        <v>335</v>
      </c>
      <c r="D373" s="132" t="s">
        <v>149</v>
      </c>
      <c r="E373" s="132" t="s">
        <v>52</v>
      </c>
      <c r="F373" s="132" t="s">
        <v>180</v>
      </c>
      <c r="G373" s="132" t="s">
        <v>982</v>
      </c>
      <c r="H373" s="133">
        <v>8344</v>
      </c>
      <c r="I373" s="131">
        <v>5</v>
      </c>
      <c r="J373" s="134">
        <f>อุดรธานี!F176</f>
        <v>1377154.66</v>
      </c>
      <c r="K373" s="135">
        <f>อุดรธานี!AK176</f>
        <v>1849569.4099999997</v>
      </c>
      <c r="L373" s="136">
        <f>อุดรธานี!AL176</f>
        <v>1649217.35</v>
      </c>
      <c r="M373" s="136">
        <f>อุดรธานี!AM176</f>
        <v>1429858.27</v>
      </c>
      <c r="N373" s="132"/>
      <c r="O373" s="132"/>
      <c r="P373" s="132"/>
      <c r="Q373" s="124">
        <f t="shared" si="12"/>
        <v>219359.08000000007</v>
      </c>
      <c r="R373" s="125">
        <f t="shared" si="13"/>
        <v>197.6530860498562</v>
      </c>
    </row>
    <row r="374" spans="1:18" x14ac:dyDescent="0.35">
      <c r="A374" s="131">
        <v>3</v>
      </c>
      <c r="B374" s="132" t="s">
        <v>64</v>
      </c>
      <c r="C374" s="132" t="s">
        <v>335</v>
      </c>
      <c r="D374" s="132" t="s">
        <v>149</v>
      </c>
      <c r="E374" s="132" t="s">
        <v>52</v>
      </c>
      <c r="F374" s="132" t="s">
        <v>180</v>
      </c>
      <c r="G374" s="132" t="s">
        <v>983</v>
      </c>
      <c r="H374" s="133">
        <v>3901</v>
      </c>
      <c r="I374" s="131">
        <v>3</v>
      </c>
      <c r="J374" s="134">
        <f>อุดรธานี!F177</f>
        <v>360700.85</v>
      </c>
      <c r="K374" s="135">
        <f>อุดรธานี!AK177</f>
        <v>647201.48</v>
      </c>
      <c r="L374" s="136">
        <f>อุดรธานี!AL177</f>
        <v>1435507.96</v>
      </c>
      <c r="M374" s="136">
        <f>อุดรธานี!AM177</f>
        <v>1698884.1400000001</v>
      </c>
      <c r="N374" s="132"/>
      <c r="O374" s="132"/>
      <c r="P374" s="132"/>
      <c r="Q374" s="124">
        <f t="shared" si="12"/>
        <v>-263376.18000000017</v>
      </c>
      <c r="R374" s="125">
        <f t="shared" si="13"/>
        <v>367.98460907459622</v>
      </c>
    </row>
    <row r="375" spans="1:18" s="201" customFormat="1" x14ac:dyDescent="0.35">
      <c r="A375" s="194">
        <v>4</v>
      </c>
      <c r="B375" s="195" t="s">
        <v>64</v>
      </c>
      <c r="C375" s="195" t="s">
        <v>335</v>
      </c>
      <c r="D375" s="195" t="s">
        <v>149</v>
      </c>
      <c r="E375" s="195" t="s">
        <v>52</v>
      </c>
      <c r="F375" s="195" t="s">
        <v>180</v>
      </c>
      <c r="G375" s="195" t="s">
        <v>985</v>
      </c>
      <c r="H375" s="196">
        <v>4479</v>
      </c>
      <c r="I375" s="194">
        <v>3</v>
      </c>
      <c r="J375" s="197">
        <f>อุดรธานี!F179</f>
        <v>302568.31</v>
      </c>
      <c r="K375" s="198">
        <f>อุดรธานี!AK179</f>
        <v>307949.08999999997</v>
      </c>
      <c r="L375" s="197">
        <f>อุดรธานี!AL179</f>
        <v>605228.38</v>
      </c>
      <c r="M375" s="197">
        <f>อุดรธานี!AM179</f>
        <v>527482.82999999996</v>
      </c>
      <c r="N375" s="195"/>
      <c r="O375" s="195"/>
      <c r="P375" s="195"/>
      <c r="Q375" s="199">
        <f t="shared" si="12"/>
        <v>77745.550000000047</v>
      </c>
      <c r="R375" s="200">
        <f t="shared" si="13"/>
        <v>135.12578254074569</v>
      </c>
    </row>
    <row r="376" spans="1:18" x14ac:dyDescent="0.35">
      <c r="A376" s="131">
        <v>5</v>
      </c>
      <c r="B376" s="132" t="s">
        <v>64</v>
      </c>
      <c r="C376" s="132" t="s">
        <v>335</v>
      </c>
      <c r="D376" s="132" t="s">
        <v>149</v>
      </c>
      <c r="E376" s="132" t="s">
        <v>52</v>
      </c>
      <c r="F376" s="132" t="s">
        <v>180</v>
      </c>
      <c r="G376" s="132" t="s">
        <v>986</v>
      </c>
      <c r="H376" s="133">
        <v>5054</v>
      </c>
      <c r="I376" s="131">
        <v>4</v>
      </c>
      <c r="J376" s="134">
        <f>อุดรธานี!F180</f>
        <v>623580.59</v>
      </c>
      <c r="K376" s="148">
        <f>อุดรธานี!AK180</f>
        <v>686861.02</v>
      </c>
      <c r="L376" s="136">
        <f>อุดรธานี!AL180</f>
        <v>1590054.5</v>
      </c>
      <c r="M376" s="136">
        <f>อุดรธานี!AM180</f>
        <v>1673170.11</v>
      </c>
      <c r="N376" s="132"/>
      <c r="O376" s="132"/>
      <c r="P376" s="132"/>
      <c r="Q376" s="124">
        <f t="shared" si="12"/>
        <v>-83115.610000000102</v>
      </c>
      <c r="R376" s="125">
        <f t="shared" si="13"/>
        <v>314.61307874950535</v>
      </c>
    </row>
    <row r="377" spans="1:18" x14ac:dyDescent="0.35">
      <c r="A377" s="145">
        <v>6</v>
      </c>
      <c r="B377" s="132" t="s">
        <v>64</v>
      </c>
      <c r="C377" s="132" t="s">
        <v>335</v>
      </c>
      <c r="D377" s="132" t="s">
        <v>149</v>
      </c>
      <c r="E377" s="132" t="s">
        <v>52</v>
      </c>
      <c r="F377" s="132" t="s">
        <v>180</v>
      </c>
      <c r="G377" s="132" t="s">
        <v>987</v>
      </c>
      <c r="H377" s="133">
        <v>5698</v>
      </c>
      <c r="I377" s="131">
        <v>4</v>
      </c>
      <c r="J377" s="134">
        <f>อุดรธานี!F181</f>
        <v>490132.07</v>
      </c>
      <c r="K377" s="148">
        <f>อุดรธานี!AK181</f>
        <v>310304.96000000002</v>
      </c>
      <c r="L377" s="136">
        <f>อุดรธานี!AL181</f>
        <v>2519165</v>
      </c>
      <c r="M377" s="136">
        <f>อุดรธานี!AM181</f>
        <v>1760477.27</v>
      </c>
      <c r="N377" s="132"/>
      <c r="O377" s="132"/>
      <c r="P377" s="132"/>
      <c r="Q377" s="124">
        <f t="shared" si="12"/>
        <v>758687.73</v>
      </c>
      <c r="R377" s="125">
        <f t="shared" si="13"/>
        <v>442.1138996138996</v>
      </c>
    </row>
    <row r="378" spans="1:18" x14ac:dyDescent="0.35">
      <c r="A378" s="145">
        <v>7</v>
      </c>
      <c r="B378" s="132" t="s">
        <v>64</v>
      </c>
      <c r="C378" s="132" t="s">
        <v>335</v>
      </c>
      <c r="D378" s="132" t="s">
        <v>149</v>
      </c>
      <c r="E378" s="132" t="s">
        <v>52</v>
      </c>
      <c r="F378" s="132" t="s">
        <v>180</v>
      </c>
      <c r="G378" s="132" t="s">
        <v>988</v>
      </c>
      <c r="H378" s="133">
        <v>5218</v>
      </c>
      <c r="I378" s="131">
        <v>4</v>
      </c>
      <c r="J378" s="134">
        <f>อุดรธานี!F182</f>
        <v>567637.89</v>
      </c>
      <c r="K378" s="148">
        <f>อุดรธานี!AK182</f>
        <v>541663.56999999995</v>
      </c>
      <c r="L378" s="136">
        <f>อุดรธานี!AL182</f>
        <v>1777662.1099999999</v>
      </c>
      <c r="M378" s="136">
        <f>อุดรธานี!AM182</f>
        <v>1891186.93</v>
      </c>
      <c r="N378" s="132"/>
      <c r="O378" s="132"/>
      <c r="P378" s="132"/>
      <c r="Q378" s="124">
        <f t="shared" si="12"/>
        <v>-113524.82000000007</v>
      </c>
      <c r="R378" s="125">
        <f t="shared" si="13"/>
        <v>340.67882522039093</v>
      </c>
    </row>
    <row r="379" spans="1:18" x14ac:dyDescent="0.35">
      <c r="A379" s="145">
        <v>8</v>
      </c>
      <c r="B379" s="132" t="s">
        <v>64</v>
      </c>
      <c r="C379" s="132" t="s">
        <v>335</v>
      </c>
      <c r="D379" s="132" t="s">
        <v>149</v>
      </c>
      <c r="E379" s="132" t="s">
        <v>52</v>
      </c>
      <c r="F379" s="132" t="s">
        <v>180</v>
      </c>
      <c r="G379" s="132" t="s">
        <v>989</v>
      </c>
      <c r="H379" s="133">
        <v>6468</v>
      </c>
      <c r="I379" s="131">
        <v>5</v>
      </c>
      <c r="J379" s="134">
        <f>อุดรธานี!F183</f>
        <v>756901.93</v>
      </c>
      <c r="K379" s="148">
        <f>อุดรธานี!AK183</f>
        <v>882459.19</v>
      </c>
      <c r="L379" s="136">
        <f>อุดรธานี!AL183</f>
        <v>1794468.31</v>
      </c>
      <c r="M379" s="136">
        <f>อุดรธานี!AM183</f>
        <v>1981174.32</v>
      </c>
      <c r="N379" s="132"/>
      <c r="O379" s="132"/>
      <c r="P379" s="132"/>
      <c r="Q379" s="124">
        <f t="shared" si="12"/>
        <v>-186706.01</v>
      </c>
      <c r="R379" s="125">
        <f t="shared" si="13"/>
        <v>277.43789579468154</v>
      </c>
    </row>
    <row r="380" spans="1:18" x14ac:dyDescent="0.35">
      <c r="A380" s="145">
        <v>9</v>
      </c>
      <c r="B380" s="132" t="s">
        <v>64</v>
      </c>
      <c r="C380" s="132" t="s">
        <v>335</v>
      </c>
      <c r="D380" s="132" t="s">
        <v>149</v>
      </c>
      <c r="E380" s="132" t="s">
        <v>52</v>
      </c>
      <c r="F380" s="132" t="s">
        <v>180</v>
      </c>
      <c r="G380" s="132" t="s">
        <v>990</v>
      </c>
      <c r="H380" s="133">
        <v>8206</v>
      </c>
      <c r="I380" s="131">
        <v>5</v>
      </c>
      <c r="J380" s="134">
        <f>อุดรธานี!F184</f>
        <v>1227492.92</v>
      </c>
      <c r="K380" s="148">
        <f>อุดรธานี!AK184</f>
        <v>1330031.4000000001</v>
      </c>
      <c r="L380" s="136">
        <f>อุดรธานี!AL184</f>
        <v>1691857.32</v>
      </c>
      <c r="M380" s="136">
        <f>อุดรธานี!AM184</f>
        <v>1595069.07</v>
      </c>
      <c r="N380" s="132"/>
      <c r="O380" s="132"/>
      <c r="P380" s="132"/>
      <c r="Q380" s="124">
        <f t="shared" si="12"/>
        <v>96788.25</v>
      </c>
      <c r="R380" s="125">
        <f t="shared" si="13"/>
        <v>206.17320497197173</v>
      </c>
    </row>
    <row r="381" spans="1:18" x14ac:dyDescent="0.35">
      <c r="A381" s="145">
        <v>10</v>
      </c>
      <c r="B381" s="132" t="s">
        <v>64</v>
      </c>
      <c r="C381" s="132" t="s">
        <v>335</v>
      </c>
      <c r="D381" s="132" t="s">
        <v>149</v>
      </c>
      <c r="E381" s="132" t="s">
        <v>52</v>
      </c>
      <c r="F381" s="132" t="s">
        <v>180</v>
      </c>
      <c r="G381" s="132" t="s">
        <v>991</v>
      </c>
      <c r="H381" s="133">
        <v>4682</v>
      </c>
      <c r="I381" s="131">
        <v>4</v>
      </c>
      <c r="J381" s="134">
        <f>อุดรธานี!F185</f>
        <v>304821.65999999997</v>
      </c>
      <c r="K381" s="148">
        <f>อุดรธานี!AK185</f>
        <v>386464.89999999997</v>
      </c>
      <c r="L381" s="136">
        <f>อุดรธานี!AL185</f>
        <v>1275563.1000000001</v>
      </c>
      <c r="M381" s="136">
        <f>อุดรธานี!AM185</f>
        <v>1355700.89</v>
      </c>
      <c r="N381" s="132"/>
      <c r="O381" s="132"/>
      <c r="P381" s="132"/>
      <c r="Q381" s="124">
        <f t="shared" si="12"/>
        <v>-80137.789999999804</v>
      </c>
      <c r="R381" s="125">
        <f t="shared" si="13"/>
        <v>272.4397906877403</v>
      </c>
    </row>
    <row r="382" spans="1:18" x14ac:dyDescent="0.35">
      <c r="A382" s="145">
        <v>11</v>
      </c>
      <c r="B382" s="132" t="s">
        <v>64</v>
      </c>
      <c r="C382" s="132" t="s">
        <v>335</v>
      </c>
      <c r="D382" s="132" t="s">
        <v>149</v>
      </c>
      <c r="E382" s="132" t="s">
        <v>52</v>
      </c>
      <c r="F382" s="132" t="s">
        <v>180</v>
      </c>
      <c r="G382" s="132" t="s">
        <v>992</v>
      </c>
      <c r="H382" s="133">
        <v>5558</v>
      </c>
      <c r="I382" s="131">
        <v>4</v>
      </c>
      <c r="J382" s="134">
        <f>อุดรธานี!F186</f>
        <v>562194.11</v>
      </c>
      <c r="K382" s="148">
        <f>อุดรธานี!AK186</f>
        <v>679119.88</v>
      </c>
      <c r="L382" s="136">
        <f>อุดรธานี!AL186</f>
        <v>1915663.83</v>
      </c>
      <c r="M382" s="136">
        <f>อุดรธานี!AM186</f>
        <v>1785491.47</v>
      </c>
      <c r="N382" s="132"/>
      <c r="O382" s="132"/>
      <c r="P382" s="132"/>
      <c r="Q382" s="124">
        <f t="shared" si="12"/>
        <v>130172.3600000001</v>
      </c>
      <c r="R382" s="125">
        <f t="shared" si="13"/>
        <v>344.66783555235696</v>
      </c>
    </row>
    <row r="383" spans="1:18" x14ac:dyDescent="0.35">
      <c r="A383" s="145">
        <v>12</v>
      </c>
      <c r="B383" s="132" t="s">
        <v>64</v>
      </c>
      <c r="C383" s="132" t="s">
        <v>335</v>
      </c>
      <c r="D383" s="132" t="s">
        <v>149</v>
      </c>
      <c r="E383" s="132" t="s">
        <v>52</v>
      </c>
      <c r="F383" s="132" t="s">
        <v>180</v>
      </c>
      <c r="G383" s="132" t="s">
        <v>993</v>
      </c>
      <c r="H383" s="133">
        <v>4731</v>
      </c>
      <c r="I383" s="131">
        <v>4</v>
      </c>
      <c r="J383" s="134">
        <f>อุดรธานี!F187</f>
        <v>402029.22</v>
      </c>
      <c r="K383" s="148">
        <f>อุดรธานี!AK187</f>
        <v>380966.25999999995</v>
      </c>
      <c r="L383" s="136">
        <f>อุดรธานี!AL187</f>
        <v>1257033.44</v>
      </c>
      <c r="M383" s="136">
        <f>อุดรธานี!AM187</f>
        <v>1471606.6</v>
      </c>
      <c r="N383" s="132"/>
      <c r="O383" s="132"/>
      <c r="P383" s="132"/>
      <c r="Q383" s="124">
        <f t="shared" si="12"/>
        <v>-214573.16000000015</v>
      </c>
      <c r="R383" s="125">
        <f t="shared" si="13"/>
        <v>265.70142464595222</v>
      </c>
    </row>
    <row r="384" spans="1:18" x14ac:dyDescent="0.35">
      <c r="A384" s="145">
        <v>13</v>
      </c>
      <c r="B384" s="132" t="s">
        <v>64</v>
      </c>
      <c r="C384" s="132" t="s">
        <v>336</v>
      </c>
      <c r="D384" s="132" t="s">
        <v>149</v>
      </c>
      <c r="E384" s="132" t="s">
        <v>52</v>
      </c>
      <c r="F384" s="132" t="s">
        <v>180</v>
      </c>
      <c r="G384" s="134" t="s">
        <v>994</v>
      </c>
      <c r="H384" s="202">
        <v>3338</v>
      </c>
      <c r="I384" s="131">
        <v>3</v>
      </c>
      <c r="J384" s="134">
        <f>อุดรธานี!F188</f>
        <v>173313.07</v>
      </c>
      <c r="K384" s="148">
        <f>อุดรธานี!AK188</f>
        <v>233238.70000000004</v>
      </c>
      <c r="L384" s="136">
        <f>อุดรธานี!AL188</f>
        <v>1187330.6600000001</v>
      </c>
      <c r="M384" s="136">
        <f>อุดรธานี!AM188</f>
        <v>1304380.1399999999</v>
      </c>
      <c r="N384" s="132"/>
      <c r="O384" s="132"/>
      <c r="P384" s="132"/>
      <c r="Q384" s="124">
        <f t="shared" si="12"/>
        <v>-117049.47999999975</v>
      </c>
      <c r="R384" s="125">
        <f t="shared" si="13"/>
        <v>355.70121629718398</v>
      </c>
    </row>
    <row r="385" spans="1:18" x14ac:dyDescent="0.35">
      <c r="A385" s="145">
        <v>14</v>
      </c>
      <c r="B385" s="132" t="s">
        <v>64</v>
      </c>
      <c r="C385" s="132" t="s">
        <v>335</v>
      </c>
      <c r="D385" s="132" t="s">
        <v>149</v>
      </c>
      <c r="E385" s="132" t="s">
        <v>52</v>
      </c>
      <c r="F385" s="132" t="s">
        <v>180</v>
      </c>
      <c r="G385" s="132" t="s">
        <v>995</v>
      </c>
      <c r="H385" s="133">
        <v>6544</v>
      </c>
      <c r="I385" s="131">
        <v>5</v>
      </c>
      <c r="J385" s="134">
        <f>อุดรธานี!F189</f>
        <v>618422.28</v>
      </c>
      <c r="K385" s="148">
        <f>อุดรธานี!AK189</f>
        <v>852942.18</v>
      </c>
      <c r="L385" s="136">
        <f>อุดรธานี!AL189</f>
        <v>1803671.8599999999</v>
      </c>
      <c r="M385" s="136">
        <f>อุดรธานี!AM189</f>
        <v>1579859.96</v>
      </c>
      <c r="N385" s="132"/>
      <c r="O385" s="132"/>
      <c r="P385" s="132"/>
      <c r="Q385" s="124">
        <f t="shared" si="12"/>
        <v>223811.89999999991</v>
      </c>
      <c r="R385" s="125">
        <f t="shared" si="13"/>
        <v>275.62222799510999</v>
      </c>
    </row>
    <row r="386" spans="1:18" s="143" customFormat="1" x14ac:dyDescent="0.35">
      <c r="A386" s="203">
        <v>15</v>
      </c>
      <c r="B386" s="138" t="s">
        <v>64</v>
      </c>
      <c r="C386" s="138"/>
      <c r="D386" s="138"/>
      <c r="E386" s="138" t="s">
        <v>77</v>
      </c>
      <c r="F386" s="138"/>
      <c r="G386" s="138" t="s">
        <v>341</v>
      </c>
      <c r="H386" s="144">
        <f>SUM(H372:H385)</f>
        <v>72221</v>
      </c>
      <c r="I386" s="137"/>
      <c r="J386" s="140">
        <f>SUM(J372:J385)</f>
        <v>7766949.5600000005</v>
      </c>
      <c r="K386" s="140">
        <f>SUM(K372:K385)</f>
        <v>9088772.0399999991</v>
      </c>
      <c r="L386" s="140">
        <f>SUM(L372:L385)</f>
        <v>20502423.82</v>
      </c>
      <c r="M386" s="140">
        <f>SUM(M372:M385)</f>
        <v>20054342.000000004</v>
      </c>
      <c r="N386" s="138">
        <v>13</v>
      </c>
      <c r="O386" s="138">
        <v>13</v>
      </c>
      <c r="P386" s="138">
        <f>N386-O386</f>
        <v>0</v>
      </c>
      <c r="Q386" s="141">
        <f t="shared" si="12"/>
        <v>448081.81999999657</v>
      </c>
      <c r="R386" s="142">
        <f>L386/H386</f>
        <v>283.88451863031531</v>
      </c>
    </row>
    <row r="387" spans="1:18" x14ac:dyDescent="0.35">
      <c r="A387" s="131">
        <v>1</v>
      </c>
      <c r="B387" s="132" t="s">
        <v>64</v>
      </c>
      <c r="C387" s="132" t="s">
        <v>336</v>
      </c>
      <c r="D387" s="132" t="s">
        <v>151</v>
      </c>
      <c r="E387" s="132" t="s">
        <v>53</v>
      </c>
      <c r="F387" s="132" t="s">
        <v>210</v>
      </c>
      <c r="G387" s="132" t="s">
        <v>342</v>
      </c>
      <c r="H387" s="133"/>
      <c r="I387" s="131"/>
      <c r="J387" s="134"/>
      <c r="K387" s="135"/>
      <c r="L387" s="136"/>
      <c r="M387" s="136"/>
      <c r="N387" s="132"/>
      <c r="O387" s="132"/>
      <c r="P387" s="132"/>
    </row>
    <row r="388" spans="1:18" x14ac:dyDescent="0.35">
      <c r="A388" s="131">
        <v>2</v>
      </c>
      <c r="B388" s="132" t="s">
        <v>64</v>
      </c>
      <c r="C388" s="132" t="s">
        <v>336</v>
      </c>
      <c r="D388" s="132" t="s">
        <v>151</v>
      </c>
      <c r="E388" s="132" t="s">
        <v>53</v>
      </c>
      <c r="F388" s="132" t="s">
        <v>180</v>
      </c>
      <c r="G388" s="132" t="s">
        <v>996</v>
      </c>
      <c r="H388" s="133">
        <v>2511</v>
      </c>
      <c r="I388" s="131">
        <v>2</v>
      </c>
      <c r="J388" s="136">
        <f>อุดรธานี!F190</f>
        <v>303959.31</v>
      </c>
      <c r="K388" s="135">
        <f>อุดรธานี!AK190</f>
        <v>365178.01</v>
      </c>
      <c r="L388" s="136">
        <f>อุดรธานี!AL190</f>
        <v>1161022.2</v>
      </c>
      <c r="M388" s="136">
        <f>อุดรธานี!AM190</f>
        <v>1138808.49</v>
      </c>
      <c r="N388" s="132"/>
      <c r="O388" s="132"/>
      <c r="P388" s="132"/>
      <c r="Q388" s="124">
        <f t="shared" si="12"/>
        <v>22213.709999999963</v>
      </c>
      <c r="R388" s="125">
        <f t="shared" si="13"/>
        <v>462.37443249701312</v>
      </c>
    </row>
    <row r="389" spans="1:18" x14ac:dyDescent="0.35">
      <c r="A389" s="131">
        <v>3</v>
      </c>
      <c r="B389" s="132" t="s">
        <v>64</v>
      </c>
      <c r="C389" s="132" t="s">
        <v>336</v>
      </c>
      <c r="D389" s="132" t="s">
        <v>151</v>
      </c>
      <c r="E389" s="132" t="s">
        <v>53</v>
      </c>
      <c r="F389" s="132" t="s">
        <v>180</v>
      </c>
      <c r="G389" s="132" t="s">
        <v>997</v>
      </c>
      <c r="H389" s="133">
        <v>3129</v>
      </c>
      <c r="I389" s="131">
        <v>3</v>
      </c>
      <c r="J389" s="136">
        <f>อุดรธานี!F191</f>
        <v>47217.18</v>
      </c>
      <c r="K389" s="135">
        <f>อุดรธานี!AK191</f>
        <v>170264.94</v>
      </c>
      <c r="L389" s="136">
        <f>อุดรธานี!AL191</f>
        <v>1102631.73</v>
      </c>
      <c r="M389" s="136">
        <f>อุดรธานี!AM191</f>
        <v>1022313.3099999999</v>
      </c>
      <c r="N389" s="132"/>
      <c r="O389" s="132"/>
      <c r="P389" s="132"/>
      <c r="Q389" s="124">
        <f t="shared" si="12"/>
        <v>80318.420000000042</v>
      </c>
      <c r="R389" s="125">
        <f t="shared" si="13"/>
        <v>352.39109300095879</v>
      </c>
    </row>
    <row r="390" spans="1:18" x14ac:dyDescent="0.35">
      <c r="A390" s="131">
        <v>4</v>
      </c>
      <c r="B390" s="132" t="s">
        <v>64</v>
      </c>
      <c r="C390" s="132" t="s">
        <v>336</v>
      </c>
      <c r="D390" s="132" t="s">
        <v>151</v>
      </c>
      <c r="E390" s="132" t="s">
        <v>53</v>
      </c>
      <c r="F390" s="132" t="s">
        <v>180</v>
      </c>
      <c r="G390" s="132" t="s">
        <v>998</v>
      </c>
      <c r="H390" s="133">
        <v>5633</v>
      </c>
      <c r="I390" s="131">
        <v>4</v>
      </c>
      <c r="J390" s="136">
        <f>อุดรธานี!F192</f>
        <v>26801.14</v>
      </c>
      <c r="K390" s="135">
        <f>อุดรธานี!AK192</f>
        <v>55394.080000000009</v>
      </c>
      <c r="L390" s="136">
        <f>อุดรธานี!AL192</f>
        <v>1512985.57</v>
      </c>
      <c r="M390" s="136">
        <f>อุดรธานี!AM192</f>
        <v>1777765.7799999998</v>
      </c>
      <c r="N390" s="132"/>
      <c r="O390" s="132"/>
      <c r="P390" s="132"/>
      <c r="Q390" s="124">
        <f t="shared" ref="Q390:Q454" si="14">L390-M390</f>
        <v>-264780.20999999973</v>
      </c>
      <c r="R390" s="125">
        <f t="shared" ref="R390:R454" si="15">L390/H390</f>
        <v>268.59321320788212</v>
      </c>
    </row>
    <row r="391" spans="1:18" x14ac:dyDescent="0.35">
      <c r="A391" s="131">
        <v>5</v>
      </c>
      <c r="B391" s="132" t="s">
        <v>64</v>
      </c>
      <c r="C391" s="132" t="s">
        <v>336</v>
      </c>
      <c r="D391" s="132" t="s">
        <v>151</v>
      </c>
      <c r="E391" s="132" t="s">
        <v>53</v>
      </c>
      <c r="F391" s="132" t="s">
        <v>180</v>
      </c>
      <c r="G391" s="132" t="s">
        <v>999</v>
      </c>
      <c r="H391" s="133">
        <v>1850</v>
      </c>
      <c r="I391" s="131">
        <v>2</v>
      </c>
      <c r="J391" s="136">
        <f>อุดรธานี!F193</f>
        <v>610299.52</v>
      </c>
      <c r="K391" s="135">
        <f>อุดรธานี!AK193</f>
        <v>672265.73</v>
      </c>
      <c r="L391" s="136">
        <f>อุดรธานี!AL193</f>
        <v>1062197.3500000001</v>
      </c>
      <c r="M391" s="136">
        <f>อุดรธานี!AM193</f>
        <v>832696.25</v>
      </c>
      <c r="N391" s="132"/>
      <c r="O391" s="132"/>
      <c r="P391" s="132"/>
      <c r="Q391" s="124">
        <f t="shared" si="14"/>
        <v>229501.10000000009</v>
      </c>
      <c r="R391" s="125">
        <f t="shared" si="15"/>
        <v>574.16072972972972</v>
      </c>
    </row>
    <row r="392" spans="1:18" x14ac:dyDescent="0.35">
      <c r="A392" s="131">
        <v>6</v>
      </c>
      <c r="B392" s="132" t="s">
        <v>64</v>
      </c>
      <c r="C392" s="132" t="s">
        <v>336</v>
      </c>
      <c r="D392" s="132" t="s">
        <v>151</v>
      </c>
      <c r="E392" s="132" t="s">
        <v>53</v>
      </c>
      <c r="F392" s="132" t="s">
        <v>180</v>
      </c>
      <c r="G392" s="132" t="s">
        <v>1000</v>
      </c>
      <c r="H392" s="133">
        <v>3330</v>
      </c>
      <c r="I392" s="131">
        <v>3</v>
      </c>
      <c r="J392" s="136">
        <f>อุดรธานี!F194</f>
        <v>447863.52</v>
      </c>
      <c r="K392" s="135">
        <f>อุดรธานี!AK194</f>
        <v>452021.72000000003</v>
      </c>
      <c r="L392" s="136">
        <f>อุดรธานี!AL194</f>
        <v>709467.27</v>
      </c>
      <c r="M392" s="136">
        <f>อุดรธานี!AM194</f>
        <v>886012.08</v>
      </c>
      <c r="N392" s="132"/>
      <c r="O392" s="132"/>
      <c r="P392" s="132"/>
      <c r="Q392" s="124">
        <f t="shared" si="14"/>
        <v>-176544.80999999994</v>
      </c>
      <c r="R392" s="125">
        <f t="shared" si="15"/>
        <v>213.05323423423425</v>
      </c>
    </row>
    <row r="393" spans="1:18" s="143" customFormat="1" x14ac:dyDescent="0.35">
      <c r="A393" s="137">
        <v>15</v>
      </c>
      <c r="B393" s="138" t="s">
        <v>64</v>
      </c>
      <c r="C393" s="138"/>
      <c r="D393" s="138"/>
      <c r="E393" s="138" t="s">
        <v>77</v>
      </c>
      <c r="F393" s="138"/>
      <c r="G393" s="138" t="s">
        <v>343</v>
      </c>
      <c r="H393" s="144">
        <f>SUM(H387:H392)</f>
        <v>16453</v>
      </c>
      <c r="I393" s="137"/>
      <c r="J393" s="140">
        <f>SUM(J387:J392)</f>
        <v>1436140.67</v>
      </c>
      <c r="K393" s="140">
        <f>SUM(K387:K392)</f>
        <v>1715124.4799999997</v>
      </c>
      <c r="L393" s="140">
        <f>SUM(L387:L392)</f>
        <v>5548304.1199999992</v>
      </c>
      <c r="M393" s="140">
        <f>SUM(M387:M392)</f>
        <v>5657595.9100000001</v>
      </c>
      <c r="N393" s="138">
        <v>5</v>
      </c>
      <c r="O393" s="138">
        <v>5</v>
      </c>
      <c r="P393" s="138">
        <f>N393-O393</f>
        <v>0</v>
      </c>
      <c r="Q393" s="141">
        <f t="shared" si="14"/>
        <v>-109291.79000000097</v>
      </c>
      <c r="R393" s="142">
        <f>L393/H393</f>
        <v>337.22142587977874</v>
      </c>
    </row>
    <row r="394" spans="1:18" x14ac:dyDescent="0.35">
      <c r="A394" s="131">
        <v>1</v>
      </c>
      <c r="B394" s="132" t="s">
        <v>64</v>
      </c>
      <c r="C394" s="132" t="s">
        <v>344</v>
      </c>
      <c r="D394" s="132" t="s">
        <v>153</v>
      </c>
      <c r="E394" s="132" t="s">
        <v>54</v>
      </c>
      <c r="F394" s="132" t="s">
        <v>210</v>
      </c>
      <c r="G394" s="132" t="s">
        <v>345</v>
      </c>
      <c r="H394" s="133"/>
      <c r="I394" s="131"/>
      <c r="J394" s="134"/>
      <c r="K394" s="135"/>
      <c r="L394" s="136"/>
      <c r="M394" s="136"/>
      <c r="N394" s="132"/>
      <c r="O394" s="132"/>
      <c r="P394" s="132"/>
    </row>
    <row r="395" spans="1:18" x14ac:dyDescent="0.35">
      <c r="A395" s="131">
        <v>2</v>
      </c>
      <c r="B395" s="132" t="s">
        <v>64</v>
      </c>
      <c r="C395" s="132" t="s">
        <v>344</v>
      </c>
      <c r="D395" s="132" t="s">
        <v>153</v>
      </c>
      <c r="E395" s="132" t="s">
        <v>54</v>
      </c>
      <c r="F395" s="132" t="s">
        <v>180</v>
      </c>
      <c r="G395" s="132" t="s">
        <v>1001</v>
      </c>
      <c r="H395" s="133">
        <v>3397</v>
      </c>
      <c r="I395" s="131">
        <v>3</v>
      </c>
      <c r="J395" s="136">
        <f>อุดรธานี!F195</f>
        <v>967534.22</v>
      </c>
      <c r="K395" s="135">
        <f>อุดรธานี!AK195</f>
        <v>1029191.0900000001</v>
      </c>
      <c r="L395" s="136">
        <f>อุดรธานี!AL195</f>
        <v>865098.22</v>
      </c>
      <c r="M395" s="136">
        <f>อุดรธานี!AM195</f>
        <v>1179092.8900000001</v>
      </c>
      <c r="N395" s="132"/>
      <c r="O395" s="132"/>
      <c r="P395" s="132"/>
      <c r="Q395" s="124">
        <f t="shared" si="14"/>
        <v>-313994.67000000016</v>
      </c>
      <c r="R395" s="125">
        <f t="shared" si="15"/>
        <v>254.66535766853104</v>
      </c>
    </row>
    <row r="396" spans="1:18" x14ac:dyDescent="0.35">
      <c r="A396" s="131">
        <v>3</v>
      </c>
      <c r="B396" s="132" t="s">
        <v>64</v>
      </c>
      <c r="C396" s="132" t="s">
        <v>344</v>
      </c>
      <c r="D396" s="132" t="s">
        <v>153</v>
      </c>
      <c r="E396" s="132" t="s">
        <v>54</v>
      </c>
      <c r="F396" s="132" t="s">
        <v>180</v>
      </c>
      <c r="G396" s="132" t="s">
        <v>1002</v>
      </c>
      <c r="H396" s="133">
        <v>2599</v>
      </c>
      <c r="I396" s="131">
        <v>2</v>
      </c>
      <c r="J396" s="136">
        <f>อุดรธานี!F196</f>
        <v>680464.12</v>
      </c>
      <c r="K396" s="135">
        <f>อุดรธานี!AK196</f>
        <v>885811.05999999994</v>
      </c>
      <c r="L396" s="136">
        <f>อุดรธานี!AL196</f>
        <v>1234441.68</v>
      </c>
      <c r="M396" s="136">
        <f>อุดรธานี!AM196</f>
        <v>1218511</v>
      </c>
      <c r="N396" s="132"/>
      <c r="O396" s="132"/>
      <c r="P396" s="132"/>
      <c r="Q396" s="124">
        <f t="shared" si="14"/>
        <v>15930.679999999935</v>
      </c>
      <c r="R396" s="125">
        <f t="shared" si="15"/>
        <v>474.96794151596765</v>
      </c>
    </row>
    <row r="397" spans="1:18" x14ac:dyDescent="0.35">
      <c r="A397" s="131">
        <v>4</v>
      </c>
      <c r="B397" s="132" t="s">
        <v>64</v>
      </c>
      <c r="C397" s="132" t="s">
        <v>344</v>
      </c>
      <c r="D397" s="132" t="s">
        <v>153</v>
      </c>
      <c r="E397" s="132" t="s">
        <v>54</v>
      </c>
      <c r="F397" s="132" t="s">
        <v>180</v>
      </c>
      <c r="G397" s="132" t="s">
        <v>1003</v>
      </c>
      <c r="H397" s="133">
        <v>3184</v>
      </c>
      <c r="I397" s="131">
        <v>3</v>
      </c>
      <c r="J397" s="136">
        <f>อุดรธานี!F197</f>
        <v>633503.03</v>
      </c>
      <c r="K397" s="135">
        <f>อุดรธานี!AK197</f>
        <v>697575.37</v>
      </c>
      <c r="L397" s="136">
        <f>อุดรธานี!AL197</f>
        <v>1109447.8500000001</v>
      </c>
      <c r="M397" s="136">
        <f>อุดรธานี!AM197</f>
        <v>1304628.6600000001</v>
      </c>
      <c r="N397" s="132"/>
      <c r="O397" s="132"/>
      <c r="P397" s="132"/>
      <c r="Q397" s="124">
        <f t="shared" si="14"/>
        <v>-195180.81000000006</v>
      </c>
      <c r="R397" s="125">
        <f t="shared" si="15"/>
        <v>348.44467650753774</v>
      </c>
    </row>
    <row r="398" spans="1:18" x14ac:dyDescent="0.35">
      <c r="A398" s="131">
        <v>5</v>
      </c>
      <c r="B398" s="132" t="s">
        <v>64</v>
      </c>
      <c r="C398" s="132" t="s">
        <v>344</v>
      </c>
      <c r="D398" s="132" t="s">
        <v>153</v>
      </c>
      <c r="E398" s="132" t="s">
        <v>54</v>
      </c>
      <c r="F398" s="132" t="s">
        <v>180</v>
      </c>
      <c r="G398" s="132" t="s">
        <v>1004</v>
      </c>
      <c r="H398" s="133">
        <v>4760</v>
      </c>
      <c r="I398" s="131">
        <v>4</v>
      </c>
      <c r="J398" s="136">
        <f>อุดรธานี!F198</f>
        <v>807197.55</v>
      </c>
      <c r="K398" s="135">
        <f>อุดรธานี!AK198</f>
        <v>1094992.1499999999</v>
      </c>
      <c r="L398" s="136">
        <f>อุดรธานี!AL198</f>
        <v>1595914.71</v>
      </c>
      <c r="M398" s="136">
        <f>อุดรธานี!AM198</f>
        <v>1457754.79</v>
      </c>
      <c r="N398" s="132"/>
      <c r="O398" s="132"/>
      <c r="P398" s="132"/>
      <c r="Q398" s="124">
        <f t="shared" si="14"/>
        <v>138159.91999999993</v>
      </c>
      <c r="R398" s="125">
        <f t="shared" si="15"/>
        <v>335.27619957983194</v>
      </c>
    </row>
    <row r="399" spans="1:18" s="143" customFormat="1" x14ac:dyDescent="0.35">
      <c r="A399" s="137">
        <v>16</v>
      </c>
      <c r="B399" s="138" t="s">
        <v>64</v>
      </c>
      <c r="C399" s="138"/>
      <c r="D399" s="138"/>
      <c r="E399" s="138" t="s">
        <v>77</v>
      </c>
      <c r="F399" s="138"/>
      <c r="G399" s="138" t="s">
        <v>346</v>
      </c>
      <c r="H399" s="144">
        <f>SUM(H394:H398)</f>
        <v>13940</v>
      </c>
      <c r="I399" s="137"/>
      <c r="J399" s="140">
        <f>SUM(J394:J398)</f>
        <v>3088698.92</v>
      </c>
      <c r="K399" s="140">
        <f>SUM(K394:K398)</f>
        <v>3707569.67</v>
      </c>
      <c r="L399" s="140">
        <f>SUM(L394:L398)</f>
        <v>4804902.46</v>
      </c>
      <c r="M399" s="140">
        <f>SUM(M394:M398)</f>
        <v>5159987.34</v>
      </c>
      <c r="N399" s="138">
        <v>4</v>
      </c>
      <c r="O399" s="138">
        <v>4</v>
      </c>
      <c r="P399" s="138">
        <f>N399-O399</f>
        <v>0</v>
      </c>
      <c r="Q399" s="141">
        <f t="shared" si="14"/>
        <v>-355084.87999999989</v>
      </c>
      <c r="R399" s="142">
        <f>L399/H399</f>
        <v>344.68453802008611</v>
      </c>
    </row>
    <row r="400" spans="1:18" x14ac:dyDescent="0.35">
      <c r="A400" s="131">
        <v>1</v>
      </c>
      <c r="B400" s="132" t="s">
        <v>64</v>
      </c>
      <c r="C400" s="132" t="s">
        <v>347</v>
      </c>
      <c r="D400" s="132" t="s">
        <v>155</v>
      </c>
      <c r="E400" s="132" t="s">
        <v>55</v>
      </c>
      <c r="F400" s="132" t="s">
        <v>210</v>
      </c>
      <c r="G400" s="132" t="s">
        <v>348</v>
      </c>
      <c r="H400" s="133"/>
      <c r="I400" s="131"/>
      <c r="J400" s="134"/>
      <c r="K400" s="135"/>
      <c r="L400" s="136"/>
      <c r="M400" s="136"/>
      <c r="N400" s="132"/>
      <c r="O400" s="132"/>
      <c r="P400" s="132"/>
    </row>
    <row r="401" spans="1:18" x14ac:dyDescent="0.35">
      <c r="A401" s="131">
        <v>2</v>
      </c>
      <c r="B401" s="132" t="s">
        <v>64</v>
      </c>
      <c r="C401" s="132" t="s">
        <v>347</v>
      </c>
      <c r="D401" s="132" t="s">
        <v>155</v>
      </c>
      <c r="E401" s="132" t="s">
        <v>55</v>
      </c>
      <c r="F401" s="132" t="s">
        <v>180</v>
      </c>
      <c r="G401" s="132" t="s">
        <v>1005</v>
      </c>
      <c r="H401" s="133">
        <v>3288</v>
      </c>
      <c r="I401" s="131">
        <v>3</v>
      </c>
      <c r="J401" s="136">
        <f>อุดรธานี!F199</f>
        <v>975509.32</v>
      </c>
      <c r="K401" s="135">
        <f>อุดรธานี!AK199</f>
        <v>926226.1</v>
      </c>
      <c r="L401" s="136">
        <f>อุดรธานี!AL199</f>
        <v>1165215.45</v>
      </c>
      <c r="M401" s="136">
        <f>อุดรธานี!AM199</f>
        <v>1657984.02</v>
      </c>
      <c r="N401" s="132"/>
      <c r="O401" s="132"/>
      <c r="P401" s="132"/>
      <c r="Q401" s="124">
        <f t="shared" si="14"/>
        <v>-492768.57000000007</v>
      </c>
      <c r="R401" s="125">
        <f t="shared" si="15"/>
        <v>354.38426094890508</v>
      </c>
    </row>
    <row r="402" spans="1:18" x14ac:dyDescent="0.35">
      <c r="A402" s="131">
        <v>3</v>
      </c>
      <c r="B402" s="132" t="s">
        <v>64</v>
      </c>
      <c r="C402" s="132" t="s">
        <v>347</v>
      </c>
      <c r="D402" s="132" t="s">
        <v>155</v>
      </c>
      <c r="E402" s="132" t="s">
        <v>55</v>
      </c>
      <c r="F402" s="132" t="s">
        <v>180</v>
      </c>
      <c r="G402" s="132" t="s">
        <v>1006</v>
      </c>
      <c r="H402" s="133">
        <v>2561</v>
      </c>
      <c r="I402" s="131">
        <v>2</v>
      </c>
      <c r="J402" s="136">
        <f>อุดรธานี!F200</f>
        <v>598439.91</v>
      </c>
      <c r="K402" s="135">
        <f>อุดรธานี!AK200</f>
        <v>625069.16</v>
      </c>
      <c r="L402" s="136">
        <f>อุดรธานี!AL200</f>
        <v>1041884.01</v>
      </c>
      <c r="M402" s="136">
        <f>อุดรธานี!AM200</f>
        <v>979720.36</v>
      </c>
      <c r="N402" s="132"/>
      <c r="O402" s="132"/>
      <c r="P402" s="132"/>
      <c r="Q402" s="124">
        <f t="shared" si="14"/>
        <v>62163.650000000023</v>
      </c>
      <c r="R402" s="125">
        <f t="shared" si="15"/>
        <v>406.82702459976571</v>
      </c>
    </row>
    <row r="403" spans="1:18" x14ac:dyDescent="0.35">
      <c r="A403" s="131">
        <v>4</v>
      </c>
      <c r="B403" s="132" t="s">
        <v>64</v>
      </c>
      <c r="C403" s="132" t="s">
        <v>347</v>
      </c>
      <c r="D403" s="132" t="s">
        <v>155</v>
      </c>
      <c r="E403" s="132" t="s">
        <v>55</v>
      </c>
      <c r="F403" s="132" t="s">
        <v>180</v>
      </c>
      <c r="G403" s="132" t="s">
        <v>1007</v>
      </c>
      <c r="H403" s="133">
        <v>3118</v>
      </c>
      <c r="I403" s="131">
        <v>3</v>
      </c>
      <c r="J403" s="136">
        <f>อุดรธานี!F201</f>
        <v>312505.44</v>
      </c>
      <c r="K403" s="135">
        <f>อุดรธานี!AK201</f>
        <v>389103.97</v>
      </c>
      <c r="L403" s="136">
        <f>อุดรธานี!AL201</f>
        <v>1318444.71</v>
      </c>
      <c r="M403" s="136">
        <f>อุดรธานี!AM201</f>
        <v>1348862.42</v>
      </c>
      <c r="N403" s="132"/>
      <c r="O403" s="132"/>
      <c r="P403" s="132"/>
      <c r="Q403" s="124">
        <f t="shared" si="14"/>
        <v>-30417.709999999963</v>
      </c>
      <c r="R403" s="125">
        <f t="shared" si="15"/>
        <v>422.84949005772933</v>
      </c>
    </row>
    <row r="404" spans="1:18" x14ac:dyDescent="0.35">
      <c r="A404" s="131">
        <v>5</v>
      </c>
      <c r="B404" s="132" t="s">
        <v>64</v>
      </c>
      <c r="C404" s="132" t="s">
        <v>347</v>
      </c>
      <c r="D404" s="132" t="s">
        <v>155</v>
      </c>
      <c r="E404" s="132" t="s">
        <v>55</v>
      </c>
      <c r="F404" s="132" t="s">
        <v>180</v>
      </c>
      <c r="G404" s="132" t="s">
        <v>1008</v>
      </c>
      <c r="H404" s="133">
        <v>1408</v>
      </c>
      <c r="I404" s="131">
        <v>1</v>
      </c>
      <c r="J404" s="136">
        <f>อุดรธานี!F202</f>
        <v>273510.34000000003</v>
      </c>
      <c r="K404" s="135">
        <f>อุดรธานี!AK202</f>
        <v>265276.04000000004</v>
      </c>
      <c r="L404" s="136">
        <f>อุดรธานี!AL202</f>
        <v>813164.08000000007</v>
      </c>
      <c r="M404" s="136">
        <f>อุดรธานี!AM202</f>
        <v>922964.68</v>
      </c>
      <c r="N404" s="132"/>
      <c r="O404" s="132"/>
      <c r="P404" s="132"/>
      <c r="Q404" s="124">
        <f t="shared" si="14"/>
        <v>-109800.59999999998</v>
      </c>
      <c r="R404" s="125">
        <f t="shared" si="15"/>
        <v>577.53130681818186</v>
      </c>
    </row>
    <row r="405" spans="1:18" x14ac:dyDescent="0.35">
      <c r="A405" s="131">
        <v>6</v>
      </c>
      <c r="B405" s="132" t="s">
        <v>64</v>
      </c>
      <c r="C405" s="132" t="s">
        <v>347</v>
      </c>
      <c r="D405" s="132" t="s">
        <v>155</v>
      </c>
      <c r="E405" s="132" t="s">
        <v>55</v>
      </c>
      <c r="F405" s="132" t="s">
        <v>180</v>
      </c>
      <c r="G405" s="132" t="s">
        <v>1009</v>
      </c>
      <c r="H405" s="133">
        <v>1888</v>
      </c>
      <c r="I405" s="131">
        <v>2</v>
      </c>
      <c r="J405" s="136">
        <f>อุดรธานี!F203</f>
        <v>672624.45</v>
      </c>
      <c r="K405" s="135">
        <f>อุดรธานี!AK203</f>
        <v>672692.08</v>
      </c>
      <c r="L405" s="136">
        <f>อุดรธานี!AL203</f>
        <v>1178029.4099999999</v>
      </c>
      <c r="M405" s="136">
        <f>อุดรธานี!AM203</f>
        <v>1348522.2600000002</v>
      </c>
      <c r="N405" s="132"/>
      <c r="O405" s="132"/>
      <c r="P405" s="132"/>
      <c r="Q405" s="124">
        <f t="shared" si="14"/>
        <v>-170492.85000000033</v>
      </c>
      <c r="R405" s="125">
        <f t="shared" si="15"/>
        <v>623.95625529661015</v>
      </c>
    </row>
    <row r="406" spans="1:18" x14ac:dyDescent="0.35">
      <c r="A406" s="131">
        <v>7</v>
      </c>
      <c r="B406" s="132" t="s">
        <v>64</v>
      </c>
      <c r="C406" s="132" t="s">
        <v>347</v>
      </c>
      <c r="D406" s="132" t="s">
        <v>155</v>
      </c>
      <c r="E406" s="132" t="s">
        <v>55</v>
      </c>
      <c r="F406" s="132" t="s">
        <v>180</v>
      </c>
      <c r="G406" s="132" t="s">
        <v>1010</v>
      </c>
      <c r="H406" s="133">
        <v>1058</v>
      </c>
      <c r="I406" s="131">
        <v>1</v>
      </c>
      <c r="J406" s="136">
        <f>อุดรธานี!F204</f>
        <v>692907.51</v>
      </c>
      <c r="K406" s="135">
        <f>อุดรธานี!AK204</f>
        <v>629707.10000000009</v>
      </c>
      <c r="L406" s="136">
        <f>อุดรธานี!AL204</f>
        <v>1094281.6099999999</v>
      </c>
      <c r="M406" s="136">
        <f>อุดรธานี!AM204</f>
        <v>825955.28</v>
      </c>
      <c r="N406" s="132"/>
      <c r="O406" s="132"/>
      <c r="P406" s="132"/>
      <c r="Q406" s="124">
        <f t="shared" si="14"/>
        <v>268326.32999999984</v>
      </c>
      <c r="R406" s="125">
        <f t="shared" si="15"/>
        <v>1034.2926370510395</v>
      </c>
    </row>
    <row r="407" spans="1:18" x14ac:dyDescent="0.35">
      <c r="A407" s="131">
        <v>8</v>
      </c>
      <c r="B407" s="132" t="s">
        <v>64</v>
      </c>
      <c r="C407" s="132" t="s">
        <v>347</v>
      </c>
      <c r="D407" s="132" t="s">
        <v>155</v>
      </c>
      <c r="E407" s="132" t="s">
        <v>55</v>
      </c>
      <c r="F407" s="132" t="s">
        <v>180</v>
      </c>
      <c r="G407" s="132" t="s">
        <v>1011</v>
      </c>
      <c r="H407" s="133">
        <v>3487</v>
      </c>
      <c r="I407" s="131">
        <v>3</v>
      </c>
      <c r="J407" s="136">
        <f>อุดรธานี!F205</f>
        <v>927922.23</v>
      </c>
      <c r="K407" s="135">
        <f>อุดรธานี!AK205</f>
        <v>1030573.73</v>
      </c>
      <c r="L407" s="136">
        <f>อุดรธานี!AL205</f>
        <v>890141.69</v>
      </c>
      <c r="M407" s="136">
        <f>อุดรธานี!AM205</f>
        <v>928773.85</v>
      </c>
      <c r="N407" s="132"/>
      <c r="O407" s="132"/>
      <c r="P407" s="132"/>
      <c r="Q407" s="124">
        <f t="shared" si="14"/>
        <v>-38632.160000000033</v>
      </c>
      <c r="R407" s="125">
        <f t="shared" si="15"/>
        <v>255.27435904789215</v>
      </c>
    </row>
    <row r="408" spans="1:18" x14ac:dyDescent="0.35">
      <c r="A408" s="131">
        <v>9</v>
      </c>
      <c r="B408" s="132" t="s">
        <v>64</v>
      </c>
      <c r="C408" s="132" t="s">
        <v>347</v>
      </c>
      <c r="D408" s="132" t="s">
        <v>155</v>
      </c>
      <c r="E408" s="132" t="s">
        <v>55</v>
      </c>
      <c r="F408" s="132" t="s">
        <v>180</v>
      </c>
      <c r="G408" s="132" t="s">
        <v>1012</v>
      </c>
      <c r="H408" s="133">
        <v>2685</v>
      </c>
      <c r="I408" s="131">
        <v>2</v>
      </c>
      <c r="J408" s="136">
        <f>อุดรธานี!F206</f>
        <v>787910.57</v>
      </c>
      <c r="K408" s="135">
        <f>อุดรธานี!AK206</f>
        <v>849626.73999999987</v>
      </c>
      <c r="L408" s="136">
        <f>อุดรธานี!AL206</f>
        <v>1498582.65</v>
      </c>
      <c r="M408" s="136">
        <f>อุดรธานี!AM206</f>
        <v>1428465.1</v>
      </c>
      <c r="N408" s="132"/>
      <c r="O408" s="132"/>
      <c r="P408" s="132"/>
      <c r="Q408" s="124">
        <f t="shared" si="14"/>
        <v>70117.549999999814</v>
      </c>
      <c r="R408" s="125">
        <f t="shared" si="15"/>
        <v>558.13134078212283</v>
      </c>
    </row>
    <row r="409" spans="1:18" s="208" customFormat="1" x14ac:dyDescent="0.35">
      <c r="A409" s="204">
        <v>10</v>
      </c>
      <c r="B409" s="205" t="s">
        <v>64</v>
      </c>
      <c r="C409" s="205" t="s">
        <v>347</v>
      </c>
      <c r="D409" s="205" t="s">
        <v>155</v>
      </c>
      <c r="E409" s="205" t="s">
        <v>55</v>
      </c>
      <c r="F409" s="205" t="s">
        <v>180</v>
      </c>
      <c r="G409" s="205" t="s">
        <v>1013</v>
      </c>
      <c r="H409" s="206">
        <v>996</v>
      </c>
      <c r="I409" s="204">
        <v>1</v>
      </c>
      <c r="J409" s="180">
        <f>อุดรธานี!F207</f>
        <v>332218.44</v>
      </c>
      <c r="K409" s="180">
        <f>อุดรธานี!AK207</f>
        <v>352754.01</v>
      </c>
      <c r="L409" s="180">
        <f>อุดรธานี!AL207</f>
        <v>411308.66</v>
      </c>
      <c r="M409" s="180">
        <f>อุดรธานี!AM207</f>
        <v>302581.84999999998</v>
      </c>
      <c r="N409" s="205"/>
      <c r="O409" s="205"/>
      <c r="P409" s="205"/>
      <c r="Q409" s="207">
        <f t="shared" si="14"/>
        <v>108726.81</v>
      </c>
      <c r="R409" s="207">
        <f t="shared" si="15"/>
        <v>412.96050200803211</v>
      </c>
    </row>
    <row r="410" spans="1:18" s="143" customFormat="1" x14ac:dyDescent="0.35">
      <c r="A410" s="137">
        <v>17</v>
      </c>
      <c r="B410" s="138" t="s">
        <v>64</v>
      </c>
      <c r="C410" s="138"/>
      <c r="D410" s="138"/>
      <c r="E410" s="138" t="s">
        <v>77</v>
      </c>
      <c r="F410" s="138"/>
      <c r="G410" s="138" t="s">
        <v>349</v>
      </c>
      <c r="H410" s="144">
        <f>SUM(H400:H409)</f>
        <v>20489</v>
      </c>
      <c r="I410" s="137"/>
      <c r="J410" s="140">
        <f>SUM(J400:J409)</f>
        <v>5573548.21</v>
      </c>
      <c r="K410" s="140">
        <f>SUM(K400:K409)</f>
        <v>5741028.9299999997</v>
      </c>
      <c r="L410" s="140">
        <f>SUM(L400:L409)</f>
        <v>9411052.2699999996</v>
      </c>
      <c r="M410" s="140">
        <f>SUM(M400:M409)</f>
        <v>9743829.8200000003</v>
      </c>
      <c r="N410" s="138">
        <v>9</v>
      </c>
      <c r="O410" s="138">
        <v>9</v>
      </c>
      <c r="P410" s="138">
        <v>0</v>
      </c>
      <c r="Q410" s="141">
        <f t="shared" si="14"/>
        <v>-332777.55000000075</v>
      </c>
      <c r="R410" s="142">
        <f>L410/H410</f>
        <v>459.32218605105174</v>
      </c>
    </row>
    <row r="411" spans="1:18" x14ac:dyDescent="0.35">
      <c r="A411" s="131">
        <v>1</v>
      </c>
      <c r="B411" s="132" t="s">
        <v>64</v>
      </c>
      <c r="C411" s="132" t="s">
        <v>41</v>
      </c>
      <c r="D411" s="132" t="s">
        <v>157</v>
      </c>
      <c r="E411" s="132" t="s">
        <v>42</v>
      </c>
      <c r="F411" s="132" t="s">
        <v>210</v>
      </c>
      <c r="G411" s="132" t="s">
        <v>350</v>
      </c>
      <c r="H411" s="133"/>
      <c r="I411" s="131"/>
      <c r="J411" s="134"/>
      <c r="K411" s="135"/>
      <c r="L411" s="136"/>
      <c r="M411" s="136"/>
      <c r="N411" s="132"/>
      <c r="O411" s="132"/>
      <c r="P411" s="132"/>
    </row>
    <row r="412" spans="1:18" x14ac:dyDescent="0.35">
      <c r="A412" s="131">
        <v>2</v>
      </c>
      <c r="B412" s="132" t="s">
        <v>64</v>
      </c>
      <c r="C412" s="132" t="s">
        <v>41</v>
      </c>
      <c r="D412" s="132" t="s">
        <v>157</v>
      </c>
      <c r="E412" s="132" t="s">
        <v>42</v>
      </c>
      <c r="F412" s="132" t="s">
        <v>180</v>
      </c>
      <c r="G412" s="132" t="s">
        <v>1014</v>
      </c>
      <c r="H412" s="133">
        <v>3443</v>
      </c>
      <c r="I412" s="131">
        <v>3</v>
      </c>
      <c r="J412" s="136">
        <f>อุดรธานี!F208</f>
        <v>753242.16</v>
      </c>
      <c r="K412" s="135">
        <f>อุดรธานี!AK208</f>
        <v>810359.99000000011</v>
      </c>
      <c r="L412" s="136">
        <f>อุดรธานี!AL208</f>
        <v>1463936.56</v>
      </c>
      <c r="M412" s="136">
        <f>อุดรธานี!AM208</f>
        <v>1254118.9500000002</v>
      </c>
      <c r="N412" s="132"/>
      <c r="O412" s="132"/>
      <c r="P412" s="132"/>
      <c r="Q412" s="124">
        <f t="shared" si="14"/>
        <v>209817.60999999987</v>
      </c>
      <c r="R412" s="125">
        <f t="shared" si="15"/>
        <v>425.1921463839675</v>
      </c>
    </row>
    <row r="413" spans="1:18" x14ac:dyDescent="0.35">
      <c r="A413" s="131">
        <v>3</v>
      </c>
      <c r="B413" s="132" t="s">
        <v>64</v>
      </c>
      <c r="C413" s="132" t="s">
        <v>41</v>
      </c>
      <c r="D413" s="132" t="s">
        <v>157</v>
      </c>
      <c r="E413" s="132" t="s">
        <v>42</v>
      </c>
      <c r="F413" s="132" t="s">
        <v>180</v>
      </c>
      <c r="G413" s="132" t="s">
        <v>1015</v>
      </c>
      <c r="H413" s="133">
        <v>3110</v>
      </c>
      <c r="I413" s="131">
        <v>3</v>
      </c>
      <c r="J413" s="136">
        <f>อุดรธานี!F209</f>
        <v>274778.19</v>
      </c>
      <c r="K413" s="135">
        <f>อุดรธานี!AK209</f>
        <v>281492.19</v>
      </c>
      <c r="L413" s="136">
        <f>อุดรธานี!AL209</f>
        <v>697363.32</v>
      </c>
      <c r="M413" s="136">
        <f>อุดรธานี!AM209</f>
        <v>681167.12</v>
      </c>
      <c r="N413" s="132"/>
      <c r="O413" s="132"/>
      <c r="P413" s="132"/>
      <c r="Q413" s="124">
        <f t="shared" si="14"/>
        <v>16196.199999999953</v>
      </c>
      <c r="R413" s="125">
        <f t="shared" si="15"/>
        <v>224.23257877813504</v>
      </c>
    </row>
    <row r="414" spans="1:18" x14ac:dyDescent="0.35">
      <c r="A414" s="131">
        <v>4</v>
      </c>
      <c r="B414" s="132" t="s">
        <v>64</v>
      </c>
      <c r="C414" s="132" t="s">
        <v>41</v>
      </c>
      <c r="D414" s="132" t="s">
        <v>157</v>
      </c>
      <c r="E414" s="132" t="s">
        <v>42</v>
      </c>
      <c r="F414" s="132" t="s">
        <v>180</v>
      </c>
      <c r="G414" s="132" t="s">
        <v>1016</v>
      </c>
      <c r="H414" s="133">
        <v>5426</v>
      </c>
      <c r="I414" s="131">
        <v>4</v>
      </c>
      <c r="J414" s="136">
        <f>อุดรธานี!F210</f>
        <v>1331047.55</v>
      </c>
      <c r="K414" s="135">
        <f>อุดรธานี!AK210</f>
        <v>1371588.05</v>
      </c>
      <c r="L414" s="136">
        <f>อุดรธานี!AL210</f>
        <v>1836801.92</v>
      </c>
      <c r="M414" s="136">
        <f>อุดรธานี!AM210</f>
        <v>1653664.96</v>
      </c>
      <c r="N414" s="132"/>
      <c r="O414" s="132"/>
      <c r="P414" s="132"/>
      <c r="Q414" s="124">
        <f t="shared" si="14"/>
        <v>183136.95999999996</v>
      </c>
      <c r="R414" s="125">
        <f t="shared" si="15"/>
        <v>338.51859933652781</v>
      </c>
    </row>
    <row r="415" spans="1:18" x14ac:dyDescent="0.35">
      <c r="A415" s="131">
        <v>5</v>
      </c>
      <c r="B415" s="132" t="s">
        <v>64</v>
      </c>
      <c r="C415" s="132" t="s">
        <v>41</v>
      </c>
      <c r="D415" s="132" t="s">
        <v>157</v>
      </c>
      <c r="E415" s="132" t="s">
        <v>42</v>
      </c>
      <c r="F415" s="132" t="s">
        <v>180</v>
      </c>
      <c r="G415" s="132" t="s">
        <v>1017</v>
      </c>
      <c r="H415" s="133">
        <v>3183</v>
      </c>
      <c r="I415" s="131">
        <v>3</v>
      </c>
      <c r="J415" s="136">
        <f>อุดรธานี!F211</f>
        <v>443268.2</v>
      </c>
      <c r="K415" s="135">
        <f>อุดรธานี!AK211</f>
        <v>439231.76</v>
      </c>
      <c r="L415" s="136">
        <f>อุดรธานี!AL211</f>
        <v>1330211.1499999999</v>
      </c>
      <c r="M415" s="136">
        <f>อุดรธานี!AM211</f>
        <v>1161919.9300000002</v>
      </c>
      <c r="N415" s="132"/>
      <c r="O415" s="132"/>
      <c r="P415" s="132"/>
      <c r="Q415" s="124">
        <f>L415-M415</f>
        <v>168291.21999999974</v>
      </c>
      <c r="R415" s="125">
        <f t="shared" si="15"/>
        <v>417.91113729186299</v>
      </c>
    </row>
    <row r="416" spans="1:18" s="143" customFormat="1" x14ac:dyDescent="0.35">
      <c r="A416" s="137">
        <v>18</v>
      </c>
      <c r="B416" s="138" t="s">
        <v>64</v>
      </c>
      <c r="C416" s="138"/>
      <c r="D416" s="138"/>
      <c r="E416" s="138" t="s">
        <v>77</v>
      </c>
      <c r="F416" s="138"/>
      <c r="G416" s="138" t="s">
        <v>351</v>
      </c>
      <c r="H416" s="144">
        <f>SUM(H411:H415)</f>
        <v>15162</v>
      </c>
      <c r="I416" s="137"/>
      <c r="J416" s="140">
        <f>SUM(J411:J415)</f>
        <v>2802336.1000000006</v>
      </c>
      <c r="K416" s="140">
        <f>SUM(K411:K415)</f>
        <v>2902671.99</v>
      </c>
      <c r="L416" s="140">
        <f>SUM(L411:L415)</f>
        <v>5328312.9499999993</v>
      </c>
      <c r="M416" s="140">
        <f>SUM(M411:M415)</f>
        <v>4750870.9600000009</v>
      </c>
      <c r="N416" s="138">
        <v>4</v>
      </c>
      <c r="O416" s="138">
        <v>4</v>
      </c>
      <c r="P416" s="138">
        <f>N416-O416</f>
        <v>0</v>
      </c>
      <c r="Q416" s="141">
        <f t="shared" si="14"/>
        <v>577441.98999999836</v>
      </c>
      <c r="R416" s="142">
        <f>L416/H416</f>
        <v>351.42546827595299</v>
      </c>
    </row>
    <row r="417" spans="1:18" x14ac:dyDescent="0.35">
      <c r="A417" s="131">
        <v>1</v>
      </c>
      <c r="B417" s="132" t="s">
        <v>64</v>
      </c>
      <c r="C417" s="132" t="s">
        <v>33</v>
      </c>
      <c r="D417" s="132" t="s">
        <v>99</v>
      </c>
      <c r="E417" s="132" t="s">
        <v>352</v>
      </c>
      <c r="F417" s="132" t="s">
        <v>210</v>
      </c>
      <c r="G417" s="132" t="s">
        <v>353</v>
      </c>
      <c r="H417" s="133"/>
      <c r="I417" s="131"/>
      <c r="J417" s="134"/>
      <c r="K417" s="135"/>
      <c r="L417" s="136"/>
      <c r="M417" s="136"/>
      <c r="N417" s="132"/>
      <c r="O417" s="132"/>
      <c r="P417" s="132"/>
    </row>
    <row r="418" spans="1:18" x14ac:dyDescent="0.35">
      <c r="A418" s="131">
        <v>2</v>
      </c>
      <c r="B418" s="132" t="s">
        <v>64</v>
      </c>
      <c r="C418" s="132" t="s">
        <v>33</v>
      </c>
      <c r="D418" s="132" t="s">
        <v>99</v>
      </c>
      <c r="E418" s="132" t="s">
        <v>352</v>
      </c>
      <c r="F418" s="132" t="s">
        <v>180</v>
      </c>
      <c r="G418" s="132" t="s">
        <v>872</v>
      </c>
      <c r="H418" s="133">
        <v>1949</v>
      </c>
      <c r="I418" s="131">
        <v>2</v>
      </c>
      <c r="J418" s="134">
        <f>อุดรธานี!F66</f>
        <v>986102</v>
      </c>
      <c r="K418" s="135">
        <f>อุดรธานี!AK66</f>
        <v>1318723.69</v>
      </c>
      <c r="L418" s="136">
        <f>อุดรธานี!AL66</f>
        <v>1288454.1299999999</v>
      </c>
      <c r="M418" s="136">
        <f>อุดรธานี!AM66</f>
        <v>1260311.2799999998</v>
      </c>
      <c r="N418" s="132"/>
      <c r="O418" s="132"/>
      <c r="P418" s="132"/>
      <c r="Q418" s="141">
        <f>L418-M418</f>
        <v>28142.850000000093</v>
      </c>
      <c r="R418" s="142">
        <f>L418/H418</f>
        <v>661.08472550025647</v>
      </c>
    </row>
    <row r="419" spans="1:18" s="143" customFormat="1" x14ac:dyDescent="0.35">
      <c r="A419" s="137">
        <v>19</v>
      </c>
      <c r="B419" s="138" t="s">
        <v>64</v>
      </c>
      <c r="C419" s="138"/>
      <c r="D419" s="138"/>
      <c r="E419" s="138" t="s">
        <v>77</v>
      </c>
      <c r="F419" s="138"/>
      <c r="G419" s="138" t="s">
        <v>354</v>
      </c>
      <c r="H419" s="144">
        <f>SUM(H417:H418)</f>
        <v>1949</v>
      </c>
      <c r="I419" s="137"/>
      <c r="J419" s="140">
        <f>SUM(J417:J418)</f>
        <v>986102</v>
      </c>
      <c r="K419" s="140">
        <f>SUM(K417:K418)</f>
        <v>1318723.69</v>
      </c>
      <c r="L419" s="140">
        <f>SUM(L417:L418)</f>
        <v>1288454.1299999999</v>
      </c>
      <c r="M419" s="140">
        <f>SUM(M417:M418)</f>
        <v>1260311.2799999998</v>
      </c>
      <c r="N419" s="138">
        <v>1</v>
      </c>
      <c r="O419" s="138">
        <v>1</v>
      </c>
      <c r="P419" s="138">
        <f>N419-O419</f>
        <v>0</v>
      </c>
      <c r="Q419" s="141"/>
      <c r="R419" s="142"/>
    </row>
    <row r="420" spans="1:18" x14ac:dyDescent="0.35">
      <c r="A420" s="131">
        <v>1</v>
      </c>
      <c r="B420" s="132" t="s">
        <v>64</v>
      </c>
      <c r="C420" s="132" t="s">
        <v>355</v>
      </c>
      <c r="D420" s="132" t="s">
        <v>159</v>
      </c>
      <c r="E420" s="132" t="s">
        <v>56</v>
      </c>
      <c r="F420" s="132" t="s">
        <v>210</v>
      </c>
      <c r="G420" s="132" t="s">
        <v>356</v>
      </c>
      <c r="H420" s="133"/>
      <c r="I420" s="131"/>
      <c r="J420" s="134"/>
      <c r="K420" s="135"/>
      <c r="L420" s="136"/>
      <c r="M420" s="136"/>
      <c r="N420" s="132"/>
      <c r="O420" s="132"/>
      <c r="P420" s="132"/>
    </row>
    <row r="421" spans="1:18" x14ac:dyDescent="0.35">
      <c r="A421" s="131">
        <v>2</v>
      </c>
      <c r="B421" s="132" t="s">
        <v>64</v>
      </c>
      <c r="C421" s="132" t="s">
        <v>355</v>
      </c>
      <c r="D421" s="132" t="s">
        <v>159</v>
      </c>
      <c r="E421" s="132" t="s">
        <v>56</v>
      </c>
      <c r="F421" s="132" t="s">
        <v>180</v>
      </c>
      <c r="G421" s="132" t="s">
        <v>1018</v>
      </c>
      <c r="H421" s="133">
        <v>3850</v>
      </c>
      <c r="I421" s="131">
        <v>3</v>
      </c>
      <c r="J421" s="136">
        <f>อุดรธานี!F212</f>
        <v>1131163.1499999999</v>
      </c>
      <c r="K421" s="135">
        <f>อุดรธานี!AK212</f>
        <v>1401488.3099999998</v>
      </c>
      <c r="L421" s="136">
        <f>อุดรธานี!AL212</f>
        <v>1620648.88</v>
      </c>
      <c r="M421" s="136">
        <f>อุดรธานี!AM212</f>
        <v>1597414.0100000002</v>
      </c>
      <c r="N421" s="132"/>
      <c r="O421" s="132"/>
      <c r="P421" s="132"/>
      <c r="Q421" s="124">
        <f t="shared" si="14"/>
        <v>23234.869999999646</v>
      </c>
      <c r="R421" s="125">
        <f t="shared" si="15"/>
        <v>420.947761038961</v>
      </c>
    </row>
    <row r="422" spans="1:18" x14ac:dyDescent="0.35">
      <c r="A422" s="131">
        <v>3</v>
      </c>
      <c r="B422" s="132" t="s">
        <v>64</v>
      </c>
      <c r="C422" s="132" t="s">
        <v>355</v>
      </c>
      <c r="D422" s="132" t="s">
        <v>159</v>
      </c>
      <c r="E422" s="132" t="s">
        <v>56</v>
      </c>
      <c r="F422" s="132" t="s">
        <v>180</v>
      </c>
      <c r="G422" s="132" t="s">
        <v>1019</v>
      </c>
      <c r="H422" s="133">
        <v>3381</v>
      </c>
      <c r="I422" s="131">
        <v>3</v>
      </c>
      <c r="J422" s="136">
        <f>อุดรธานี!F213</f>
        <v>602206.42000000004</v>
      </c>
      <c r="K422" s="135">
        <f>อุดรธานี!AK213</f>
        <v>693529.84000000008</v>
      </c>
      <c r="L422" s="136">
        <f>อุดรธานี!AL213</f>
        <v>1109926.44</v>
      </c>
      <c r="M422" s="136">
        <f>อุดรธานี!AM213</f>
        <v>1058344.71</v>
      </c>
      <c r="N422" s="132"/>
      <c r="O422" s="132"/>
      <c r="P422" s="132"/>
      <c r="Q422" s="124">
        <f t="shared" si="14"/>
        <v>51581.729999999981</v>
      </c>
      <c r="R422" s="125">
        <f t="shared" si="15"/>
        <v>328.28347826086957</v>
      </c>
    </row>
    <row r="423" spans="1:18" x14ac:dyDescent="0.35">
      <c r="A423" s="131">
        <v>4</v>
      </c>
      <c r="B423" s="132" t="s">
        <v>64</v>
      </c>
      <c r="C423" s="132" t="s">
        <v>355</v>
      </c>
      <c r="D423" s="132" t="s">
        <v>159</v>
      </c>
      <c r="E423" s="132" t="s">
        <v>56</v>
      </c>
      <c r="F423" s="132" t="s">
        <v>180</v>
      </c>
      <c r="G423" s="132" t="s">
        <v>1020</v>
      </c>
      <c r="H423" s="133">
        <v>2640</v>
      </c>
      <c r="I423" s="131">
        <v>2</v>
      </c>
      <c r="J423" s="136">
        <f>อุดรธานี!F214</f>
        <v>820126.64</v>
      </c>
      <c r="K423" s="135">
        <f>อุดรธานี!AK214</f>
        <v>983508.3600000001</v>
      </c>
      <c r="L423" s="136">
        <f>อุดรธานี!AL214</f>
        <v>1076429.3999999999</v>
      </c>
      <c r="M423" s="136">
        <f>อุดรธานี!AM214</f>
        <v>911367.02999999991</v>
      </c>
      <c r="N423" s="132"/>
      <c r="O423" s="132"/>
      <c r="P423" s="132"/>
      <c r="Q423" s="124">
        <f t="shared" si="14"/>
        <v>165062.37</v>
      </c>
      <c r="R423" s="125">
        <f t="shared" si="15"/>
        <v>407.73840909090904</v>
      </c>
    </row>
    <row r="424" spans="1:18" x14ac:dyDescent="0.35">
      <c r="A424" s="131">
        <v>5</v>
      </c>
      <c r="B424" s="132" t="s">
        <v>64</v>
      </c>
      <c r="C424" s="132" t="s">
        <v>355</v>
      </c>
      <c r="D424" s="132" t="s">
        <v>159</v>
      </c>
      <c r="E424" s="132" t="s">
        <v>56</v>
      </c>
      <c r="F424" s="132" t="s">
        <v>180</v>
      </c>
      <c r="G424" s="132" t="s">
        <v>1021</v>
      </c>
      <c r="H424" s="133">
        <v>5792</v>
      </c>
      <c r="I424" s="131">
        <v>4</v>
      </c>
      <c r="J424" s="136">
        <f>อุดรธานี!F215</f>
        <v>1562811.35</v>
      </c>
      <c r="K424" s="135">
        <f>อุดรธานี!AK215</f>
        <v>1634847.99</v>
      </c>
      <c r="L424" s="136">
        <f>อุดรธานี!AL215</f>
        <v>2349632.1100000003</v>
      </c>
      <c r="M424" s="136">
        <f>อุดรธานี!AM215</f>
        <v>2069232.02</v>
      </c>
      <c r="N424" s="132"/>
      <c r="O424" s="132"/>
      <c r="P424" s="132"/>
      <c r="Q424" s="124">
        <f t="shared" si="14"/>
        <v>280400.09000000032</v>
      </c>
      <c r="R424" s="125">
        <f t="shared" si="15"/>
        <v>405.66852727900556</v>
      </c>
    </row>
    <row r="425" spans="1:18" x14ac:dyDescent="0.35">
      <c r="A425" s="131">
        <v>6</v>
      </c>
      <c r="B425" s="132" t="s">
        <v>64</v>
      </c>
      <c r="C425" s="132" t="s">
        <v>355</v>
      </c>
      <c r="D425" s="132" t="s">
        <v>159</v>
      </c>
      <c r="E425" s="132" t="s">
        <v>56</v>
      </c>
      <c r="F425" s="132" t="s">
        <v>180</v>
      </c>
      <c r="G425" s="132" t="s">
        <v>1022</v>
      </c>
      <c r="H425" s="133">
        <v>1533</v>
      </c>
      <c r="I425" s="131">
        <v>2</v>
      </c>
      <c r="J425" s="136">
        <f>อุดรธานี!F216</f>
        <v>615507.07999999996</v>
      </c>
      <c r="K425" s="135">
        <f>อุดรธานี!AK216</f>
        <v>710943.34</v>
      </c>
      <c r="L425" s="136">
        <f>อุดรธานี!AL216</f>
        <v>1004980.93</v>
      </c>
      <c r="M425" s="136">
        <f>อุดรธานี!AM216</f>
        <v>874649.89</v>
      </c>
      <c r="N425" s="132"/>
      <c r="O425" s="132"/>
      <c r="P425" s="132"/>
      <c r="Q425" s="124">
        <f t="shared" si="14"/>
        <v>130331.04000000004</v>
      </c>
      <c r="R425" s="125">
        <f t="shared" si="15"/>
        <v>655.56485975212001</v>
      </c>
    </row>
    <row r="426" spans="1:18" s="143" customFormat="1" x14ac:dyDescent="0.35">
      <c r="A426" s="137">
        <v>20</v>
      </c>
      <c r="B426" s="138" t="s">
        <v>64</v>
      </c>
      <c r="C426" s="138"/>
      <c r="D426" s="138"/>
      <c r="E426" s="138" t="s">
        <v>77</v>
      </c>
      <c r="F426" s="138"/>
      <c r="G426" s="138" t="s">
        <v>357</v>
      </c>
      <c r="H426" s="144">
        <f>SUM(H420:H425)</f>
        <v>17196</v>
      </c>
      <c r="I426" s="137"/>
      <c r="J426" s="140">
        <f>SUM(J420:J425)</f>
        <v>4731814.6399999997</v>
      </c>
      <c r="K426" s="175">
        <f>SUM(K420:K425)</f>
        <v>5424317.8399999999</v>
      </c>
      <c r="L426" s="140">
        <f>SUM(L420:L425)</f>
        <v>7161617.7599999998</v>
      </c>
      <c r="M426" s="140">
        <f>SUM(M420:M425)</f>
        <v>6511007.6599999992</v>
      </c>
      <c r="N426" s="138">
        <v>5</v>
      </c>
      <c r="O426" s="138">
        <v>5</v>
      </c>
      <c r="P426" s="138">
        <f>N426-O426</f>
        <v>0</v>
      </c>
      <c r="Q426" s="141">
        <f t="shared" si="14"/>
        <v>650610.10000000056</v>
      </c>
      <c r="R426" s="142">
        <f>L426/H426</f>
        <v>416.46997906489878</v>
      </c>
    </row>
    <row r="427" spans="1:18" x14ac:dyDescent="0.35">
      <c r="A427" s="131">
        <v>1</v>
      </c>
      <c r="B427" s="132" t="s">
        <v>64</v>
      </c>
      <c r="C427" s="132" t="s">
        <v>358</v>
      </c>
      <c r="D427" s="132" t="s">
        <v>359</v>
      </c>
      <c r="E427" s="132" t="s">
        <v>45</v>
      </c>
      <c r="F427" s="132" t="s">
        <v>210</v>
      </c>
      <c r="G427" s="132" t="s">
        <v>360</v>
      </c>
      <c r="H427" s="133"/>
      <c r="I427" s="131"/>
      <c r="J427" s="134"/>
      <c r="K427" s="135"/>
      <c r="L427" s="136"/>
      <c r="M427" s="136"/>
      <c r="N427" s="132"/>
      <c r="O427" s="132"/>
      <c r="P427" s="132"/>
    </row>
    <row r="428" spans="1:18" x14ac:dyDescent="0.35">
      <c r="A428" s="131">
        <v>2</v>
      </c>
      <c r="B428" s="132" t="s">
        <v>64</v>
      </c>
      <c r="C428" s="132" t="s">
        <v>358</v>
      </c>
      <c r="D428" s="132" t="s">
        <v>359</v>
      </c>
      <c r="E428" s="132" t="s">
        <v>45</v>
      </c>
      <c r="F428" s="132" t="s">
        <v>180</v>
      </c>
      <c r="G428" s="132" t="s">
        <v>1023</v>
      </c>
      <c r="H428" s="133">
        <v>6000</v>
      </c>
      <c r="I428" s="131">
        <v>4</v>
      </c>
      <c r="J428" s="136">
        <f>อุดรธานี!F217</f>
        <v>459782.96</v>
      </c>
      <c r="K428" s="135">
        <f>อุดรธานี!AK217</f>
        <v>640922.77</v>
      </c>
      <c r="L428" s="136">
        <f>อุดรธานี!AL217</f>
        <v>2092848.34</v>
      </c>
      <c r="M428" s="136">
        <f>อุดรธานี!AM217</f>
        <v>1736325.45</v>
      </c>
      <c r="N428" s="132"/>
      <c r="O428" s="132"/>
      <c r="P428" s="132"/>
      <c r="Q428" s="124">
        <f t="shared" si="14"/>
        <v>356522.89000000013</v>
      </c>
      <c r="R428" s="125">
        <f t="shared" si="15"/>
        <v>348.80805666666669</v>
      </c>
    </row>
    <row r="429" spans="1:18" x14ac:dyDescent="0.35">
      <c r="A429" s="131">
        <v>3</v>
      </c>
      <c r="B429" s="132" t="s">
        <v>64</v>
      </c>
      <c r="C429" s="132" t="s">
        <v>358</v>
      </c>
      <c r="D429" s="132" t="s">
        <v>359</v>
      </c>
      <c r="E429" s="132" t="s">
        <v>45</v>
      </c>
      <c r="F429" s="132" t="s">
        <v>180</v>
      </c>
      <c r="G429" s="132" t="s">
        <v>1024</v>
      </c>
      <c r="H429" s="133">
        <v>2330</v>
      </c>
      <c r="I429" s="131">
        <v>2</v>
      </c>
      <c r="J429" s="136">
        <f>อุดรธานี!F218</f>
        <v>221386.77</v>
      </c>
      <c r="K429" s="135">
        <f>อุดรธานี!AK218</f>
        <v>727908.62</v>
      </c>
      <c r="L429" s="136">
        <f>อุดรธานี!AL218</f>
        <v>1070381.77</v>
      </c>
      <c r="M429" s="136">
        <f>อุดรธานี!AM218</f>
        <v>855784.17999999993</v>
      </c>
      <c r="N429" s="132"/>
      <c r="O429" s="132"/>
      <c r="P429" s="132"/>
      <c r="Q429" s="124">
        <f t="shared" si="14"/>
        <v>214597.59000000008</v>
      </c>
      <c r="R429" s="125">
        <f t="shared" si="15"/>
        <v>459.39131759656652</v>
      </c>
    </row>
    <row r="430" spans="1:18" x14ac:dyDescent="0.35">
      <c r="A430" s="131">
        <v>4</v>
      </c>
      <c r="B430" s="132" t="s">
        <v>64</v>
      </c>
      <c r="C430" s="132" t="s">
        <v>358</v>
      </c>
      <c r="D430" s="132" t="s">
        <v>359</v>
      </c>
      <c r="E430" s="132" t="s">
        <v>45</v>
      </c>
      <c r="F430" s="132" t="s">
        <v>180</v>
      </c>
      <c r="G430" s="132" t="s">
        <v>1025</v>
      </c>
      <c r="H430" s="133">
        <v>2684</v>
      </c>
      <c r="I430" s="131">
        <v>2</v>
      </c>
      <c r="J430" s="136">
        <f>อุดรธานี!F219</f>
        <v>371323.39</v>
      </c>
      <c r="K430" s="135">
        <f>อุดรธานี!AK219</f>
        <v>451889.96</v>
      </c>
      <c r="L430" s="136">
        <f>อุดรธานี!AL219</f>
        <v>1211696.25</v>
      </c>
      <c r="M430" s="136">
        <f>อุดรธานี!AM219</f>
        <v>1157402.75</v>
      </c>
      <c r="N430" s="132"/>
      <c r="O430" s="132"/>
      <c r="P430" s="132"/>
      <c r="Q430" s="124">
        <f t="shared" si="14"/>
        <v>54293.5</v>
      </c>
      <c r="R430" s="125">
        <f t="shared" si="15"/>
        <v>451.45165797317435</v>
      </c>
    </row>
    <row r="431" spans="1:18" x14ac:dyDescent="0.35">
      <c r="A431" s="131">
        <v>5</v>
      </c>
      <c r="B431" s="132" t="s">
        <v>64</v>
      </c>
      <c r="C431" s="132" t="s">
        <v>358</v>
      </c>
      <c r="D431" s="132" t="s">
        <v>359</v>
      </c>
      <c r="E431" s="132" t="s">
        <v>45</v>
      </c>
      <c r="F431" s="132" t="s">
        <v>180</v>
      </c>
      <c r="G431" s="132" t="s">
        <v>1026</v>
      </c>
      <c r="H431" s="133">
        <v>7170</v>
      </c>
      <c r="I431" s="131">
        <v>5</v>
      </c>
      <c r="J431" s="136">
        <f>อุดรธานี!F220</f>
        <v>511366.93</v>
      </c>
      <c r="K431" s="135">
        <f>อุดรธานี!AK220</f>
        <v>844116.91</v>
      </c>
      <c r="L431" s="136">
        <f>อุดรธานี!AL220</f>
        <v>2932534.35</v>
      </c>
      <c r="M431" s="136">
        <f>อุดรธานี!AM220</f>
        <v>2702036.38</v>
      </c>
      <c r="N431" s="132"/>
      <c r="O431" s="132"/>
      <c r="P431" s="132"/>
      <c r="Q431" s="124">
        <f t="shared" si="14"/>
        <v>230497.9700000002</v>
      </c>
      <c r="R431" s="125">
        <f t="shared" si="15"/>
        <v>409.0006066945607</v>
      </c>
    </row>
    <row r="432" spans="1:18" s="143" customFormat="1" x14ac:dyDescent="0.35">
      <c r="A432" s="137">
        <v>21</v>
      </c>
      <c r="B432" s="138" t="s">
        <v>64</v>
      </c>
      <c r="C432" s="138"/>
      <c r="D432" s="138"/>
      <c r="E432" s="138" t="s">
        <v>77</v>
      </c>
      <c r="F432" s="138"/>
      <c r="G432" s="138" t="s">
        <v>361</v>
      </c>
      <c r="H432" s="144">
        <f>SUM(H427:H431)</f>
        <v>18184</v>
      </c>
      <c r="I432" s="137"/>
      <c r="J432" s="140">
        <f>SUM(J427:J431)</f>
        <v>1563860.05</v>
      </c>
      <c r="K432" s="140">
        <f>SUM(K427:K431)</f>
        <v>2664838.2600000002</v>
      </c>
      <c r="L432" s="140">
        <f>SUM(L427:L431)</f>
        <v>7307460.7100000009</v>
      </c>
      <c r="M432" s="140">
        <f>SUM(M427:M431)</f>
        <v>6451548.7599999998</v>
      </c>
      <c r="N432" s="138">
        <v>4</v>
      </c>
      <c r="O432" s="138">
        <v>4</v>
      </c>
      <c r="P432" s="138">
        <f>N432-O432</f>
        <v>0</v>
      </c>
      <c r="Q432" s="141">
        <f t="shared" si="14"/>
        <v>855911.95000000112</v>
      </c>
      <c r="R432" s="142">
        <f t="shared" si="15"/>
        <v>401.86211559612849</v>
      </c>
    </row>
    <row r="433" spans="1:18" s="143" customFormat="1" ht="24" customHeight="1" thickBot="1" x14ac:dyDescent="0.4">
      <c r="A433" s="152"/>
      <c r="B433" s="153" t="s">
        <v>64</v>
      </c>
      <c r="C433" s="153" t="s">
        <v>64</v>
      </c>
      <c r="D433" s="153" t="s">
        <v>64</v>
      </c>
      <c r="E433" s="153" t="s">
        <v>64</v>
      </c>
      <c r="F433" s="153"/>
      <c r="G433" s="153" t="s">
        <v>362</v>
      </c>
      <c r="H433" s="154">
        <f>H210+H223+H236+H254+H265+H281+H289+H295+H309+H321+H338+H360+H371+H386+H393+H399+H410+H416+H419+H426+H432</f>
        <v>1025314</v>
      </c>
      <c r="I433" s="152"/>
      <c r="J433" s="155">
        <f t="shared" ref="J433:O433" si="16">J210+J223+J236+J254+J265+J281+J289+J295+J309+J321+J338+J360+J371+J386+J393+J399+J410+J416+J419+J426+J432</f>
        <v>133119051.59999999</v>
      </c>
      <c r="K433" s="156">
        <f t="shared" si="16"/>
        <v>159212086.35999998</v>
      </c>
      <c r="L433" s="155">
        <f t="shared" si="16"/>
        <v>298987929.99999994</v>
      </c>
      <c r="M433" s="155">
        <f t="shared" si="16"/>
        <v>294368374.69</v>
      </c>
      <c r="N433" s="153">
        <f t="shared" si="16"/>
        <v>210</v>
      </c>
      <c r="O433" s="153">
        <f t="shared" si="16"/>
        <v>210</v>
      </c>
      <c r="P433" s="153">
        <f>N433-O433</f>
        <v>0</v>
      </c>
      <c r="Q433" s="141">
        <f t="shared" si="14"/>
        <v>4619555.3099999428</v>
      </c>
      <c r="R433" s="142">
        <f t="shared" si="15"/>
        <v>291.60621039018287</v>
      </c>
    </row>
    <row r="434" spans="1:18" ht="24" customHeight="1" thickTop="1" thickBot="1" x14ac:dyDescent="0.4">
      <c r="A434" s="157"/>
      <c r="B434" s="158"/>
      <c r="C434" s="158"/>
      <c r="D434" s="158"/>
      <c r="E434" s="325" t="s">
        <v>363</v>
      </c>
      <c r="F434" s="326"/>
      <c r="G434" s="327"/>
      <c r="H434" s="159"/>
      <c r="I434" s="157"/>
      <c r="J434" s="160">
        <f>J433/O433</f>
        <v>633900.24571428564</v>
      </c>
      <c r="K434" s="161">
        <f>K433/O433</f>
        <v>758152.79219047609</v>
      </c>
      <c r="L434" s="160">
        <f>L433/O433</f>
        <v>1423752.0476190473</v>
      </c>
      <c r="M434" s="160">
        <f>M433/O433</f>
        <v>1401754.1651904762</v>
      </c>
      <c r="N434" s="209"/>
      <c r="O434" s="209"/>
      <c r="P434" s="209"/>
      <c r="Q434" s="124">
        <f t="shared" si="14"/>
        <v>21997.882428571116</v>
      </c>
    </row>
    <row r="435" spans="1:18" ht="21.75" thickTop="1" x14ac:dyDescent="0.35">
      <c r="A435" s="162">
        <v>1</v>
      </c>
      <c r="B435" s="163" t="s">
        <v>60</v>
      </c>
      <c r="C435" s="163" t="s">
        <v>364</v>
      </c>
      <c r="D435" s="163" t="s">
        <v>365</v>
      </c>
      <c r="E435" s="163" t="s">
        <v>366</v>
      </c>
      <c r="F435" s="163" t="s">
        <v>177</v>
      </c>
      <c r="G435" s="163" t="s">
        <v>367</v>
      </c>
      <c r="H435" s="164"/>
      <c r="I435" s="162"/>
      <c r="J435" s="165"/>
      <c r="K435" s="166"/>
      <c r="L435" s="167"/>
      <c r="M435" s="167"/>
      <c r="N435" s="163"/>
      <c r="O435" s="163"/>
      <c r="P435" s="163"/>
    </row>
    <row r="436" spans="1:18" x14ac:dyDescent="0.35">
      <c r="A436" s="131">
        <v>2</v>
      </c>
      <c r="B436" s="132" t="s">
        <v>60</v>
      </c>
      <c r="C436" s="132" t="s">
        <v>364</v>
      </c>
      <c r="D436" s="132" t="s">
        <v>365</v>
      </c>
      <c r="E436" s="132" t="s">
        <v>366</v>
      </c>
      <c r="F436" s="132" t="s">
        <v>180</v>
      </c>
      <c r="G436" s="132" t="s">
        <v>688</v>
      </c>
      <c r="H436" s="133">
        <v>6411</v>
      </c>
      <c r="I436" s="131">
        <v>5</v>
      </c>
      <c r="J436" s="134">
        <f>SUM('เลย '!F4)</f>
        <v>783989.62</v>
      </c>
      <c r="K436" s="135">
        <f>SUM('เลย '!AI4)</f>
        <v>916267.61</v>
      </c>
      <c r="L436" s="136">
        <f>'เลย '!AJ4</f>
        <v>1718082.95</v>
      </c>
      <c r="M436" s="136">
        <f>'เลย '!AK4</f>
        <v>1758434.57</v>
      </c>
      <c r="N436" s="132"/>
      <c r="O436" s="132"/>
      <c r="P436" s="132"/>
      <c r="Q436" s="124">
        <f t="shared" si="14"/>
        <v>-40351.620000000112</v>
      </c>
      <c r="R436" s="125">
        <f t="shared" si="15"/>
        <v>267.98985337700827</v>
      </c>
    </row>
    <row r="437" spans="1:18" x14ac:dyDescent="0.35">
      <c r="A437" s="131">
        <v>3</v>
      </c>
      <c r="B437" s="132" t="s">
        <v>60</v>
      </c>
      <c r="C437" s="132" t="s">
        <v>364</v>
      </c>
      <c r="D437" s="132" t="s">
        <v>365</v>
      </c>
      <c r="E437" s="132" t="s">
        <v>366</v>
      </c>
      <c r="F437" s="132" t="s">
        <v>180</v>
      </c>
      <c r="G437" s="132" t="s">
        <v>689</v>
      </c>
      <c r="H437" s="133">
        <v>2059</v>
      </c>
      <c r="I437" s="131">
        <v>2</v>
      </c>
      <c r="J437" s="134">
        <f>SUM('เลย '!F5)</f>
        <v>101665.28</v>
      </c>
      <c r="K437" s="135">
        <f>SUM('เลย '!AI5)</f>
        <v>253973.83</v>
      </c>
      <c r="L437" s="136">
        <f>'เลย '!AJ5</f>
        <v>1065136.22</v>
      </c>
      <c r="M437" s="136">
        <f>'เลย '!AK5</f>
        <v>1033019.17</v>
      </c>
      <c r="N437" s="132"/>
      <c r="O437" s="132"/>
      <c r="P437" s="132"/>
      <c r="Q437" s="124">
        <f t="shared" si="14"/>
        <v>32117.04999999993</v>
      </c>
      <c r="R437" s="125">
        <f t="shared" si="15"/>
        <v>517.30753763963082</v>
      </c>
    </row>
    <row r="438" spans="1:18" x14ac:dyDescent="0.35">
      <c r="A438" s="131">
        <v>4</v>
      </c>
      <c r="B438" s="132" t="s">
        <v>60</v>
      </c>
      <c r="C438" s="132" t="s">
        <v>364</v>
      </c>
      <c r="D438" s="132" t="s">
        <v>365</v>
      </c>
      <c r="E438" s="132" t="s">
        <v>366</v>
      </c>
      <c r="F438" s="132" t="s">
        <v>180</v>
      </c>
      <c r="G438" s="132" t="s">
        <v>690</v>
      </c>
      <c r="H438" s="133">
        <v>6691</v>
      </c>
      <c r="I438" s="131">
        <v>5</v>
      </c>
      <c r="J438" s="134">
        <f>SUM('เลย '!F6)</f>
        <v>299772.99</v>
      </c>
      <c r="K438" s="135">
        <f>SUM('เลย '!AI6)</f>
        <v>520576.68</v>
      </c>
      <c r="L438" s="136">
        <f>'เลย '!AJ6</f>
        <v>1901381.52</v>
      </c>
      <c r="M438" s="136">
        <f>'เลย '!AK6</f>
        <v>1931499.1600000001</v>
      </c>
      <c r="N438" s="132"/>
      <c r="O438" s="132"/>
      <c r="P438" s="132"/>
      <c r="Q438" s="124">
        <f t="shared" si="14"/>
        <v>-30117.64000000013</v>
      </c>
      <c r="R438" s="125">
        <f t="shared" si="15"/>
        <v>284.17000747272454</v>
      </c>
    </row>
    <row r="439" spans="1:18" x14ac:dyDescent="0.35">
      <c r="A439" s="131">
        <v>5</v>
      </c>
      <c r="B439" s="132" t="s">
        <v>60</v>
      </c>
      <c r="C439" s="132" t="s">
        <v>364</v>
      </c>
      <c r="D439" s="132" t="s">
        <v>365</v>
      </c>
      <c r="E439" s="132" t="s">
        <v>366</v>
      </c>
      <c r="F439" s="132" t="s">
        <v>180</v>
      </c>
      <c r="G439" s="132" t="s">
        <v>691</v>
      </c>
      <c r="H439" s="133">
        <v>3434</v>
      </c>
      <c r="I439" s="131">
        <v>3</v>
      </c>
      <c r="J439" s="134">
        <f>SUM('เลย '!F7)</f>
        <v>541111.38</v>
      </c>
      <c r="K439" s="135">
        <f>SUM('เลย '!AI7)</f>
        <v>687854.52</v>
      </c>
      <c r="L439" s="136">
        <f>'เลย '!AJ7</f>
        <v>1399092.53</v>
      </c>
      <c r="M439" s="136">
        <f>'เลย '!AK7</f>
        <v>1394162.93</v>
      </c>
      <c r="N439" s="132"/>
      <c r="O439" s="132"/>
      <c r="P439" s="132"/>
      <c r="Q439" s="124">
        <f t="shared" si="14"/>
        <v>4929.6000000000931</v>
      </c>
      <c r="R439" s="125">
        <f t="shared" si="15"/>
        <v>407.42356726849158</v>
      </c>
    </row>
    <row r="440" spans="1:18" x14ac:dyDescent="0.35">
      <c r="A440" s="131">
        <v>6</v>
      </c>
      <c r="B440" s="132" t="s">
        <v>60</v>
      </c>
      <c r="C440" s="132" t="s">
        <v>364</v>
      </c>
      <c r="D440" s="132" t="s">
        <v>365</v>
      </c>
      <c r="E440" s="132" t="s">
        <v>366</v>
      </c>
      <c r="F440" s="132" t="s">
        <v>180</v>
      </c>
      <c r="G440" s="132" t="s">
        <v>692</v>
      </c>
      <c r="H440" s="133">
        <v>3172</v>
      </c>
      <c r="I440" s="131">
        <v>3</v>
      </c>
      <c r="J440" s="134">
        <f>SUM('เลย '!F8)</f>
        <v>563616.61</v>
      </c>
      <c r="K440" s="135">
        <f>SUM('เลย '!AI8)</f>
        <v>675876.48</v>
      </c>
      <c r="L440" s="136">
        <f>'เลย '!AJ8</f>
        <v>990339.84000000008</v>
      </c>
      <c r="M440" s="136">
        <f>'เลย '!AK8</f>
        <v>912189.89999999991</v>
      </c>
      <c r="N440" s="132"/>
      <c r="O440" s="132"/>
      <c r="P440" s="132"/>
      <c r="Q440" s="124">
        <f t="shared" si="14"/>
        <v>78149.940000000177</v>
      </c>
      <c r="R440" s="125">
        <f t="shared" si="15"/>
        <v>312.21306431273649</v>
      </c>
    </row>
    <row r="441" spans="1:18" x14ac:dyDescent="0.35">
      <c r="A441" s="131">
        <v>7</v>
      </c>
      <c r="B441" s="132" t="s">
        <v>60</v>
      </c>
      <c r="C441" s="132" t="s">
        <v>364</v>
      </c>
      <c r="D441" s="132" t="s">
        <v>365</v>
      </c>
      <c r="E441" s="132" t="s">
        <v>366</v>
      </c>
      <c r="F441" s="132" t="s">
        <v>180</v>
      </c>
      <c r="G441" s="132" t="s">
        <v>693</v>
      </c>
      <c r="H441" s="133">
        <v>3172</v>
      </c>
      <c r="I441" s="131">
        <v>3</v>
      </c>
      <c r="J441" s="134">
        <f>SUM('เลย '!F9)</f>
        <v>785203.41</v>
      </c>
      <c r="K441" s="135">
        <f>SUM('เลย '!AI9)</f>
        <v>689720.64</v>
      </c>
      <c r="L441" s="136">
        <f>'เลย '!AJ9</f>
        <v>1036071.4</v>
      </c>
      <c r="M441" s="136">
        <f>'เลย '!AK9</f>
        <v>1016084.31</v>
      </c>
      <c r="N441" s="132"/>
      <c r="O441" s="132"/>
      <c r="P441" s="132"/>
      <c r="Q441" s="124">
        <f t="shared" si="14"/>
        <v>19987.089999999967</v>
      </c>
      <c r="R441" s="125">
        <f t="shared" si="15"/>
        <v>326.63032786885248</v>
      </c>
    </row>
    <row r="442" spans="1:18" x14ac:dyDescent="0.35">
      <c r="A442" s="131">
        <v>8</v>
      </c>
      <c r="B442" s="132" t="s">
        <v>60</v>
      </c>
      <c r="C442" s="132" t="s">
        <v>364</v>
      </c>
      <c r="D442" s="132" t="s">
        <v>365</v>
      </c>
      <c r="E442" s="132" t="s">
        <v>366</v>
      </c>
      <c r="F442" s="132" t="s">
        <v>180</v>
      </c>
      <c r="G442" s="132" t="s">
        <v>694</v>
      </c>
      <c r="H442" s="133">
        <v>1819</v>
      </c>
      <c r="I442" s="131">
        <v>2</v>
      </c>
      <c r="J442" s="134">
        <f>SUM('เลย '!F10)</f>
        <v>251598.96</v>
      </c>
      <c r="K442" s="135">
        <f>SUM('เลย '!AI10)</f>
        <v>381058.26</v>
      </c>
      <c r="L442" s="136">
        <f>'เลย '!AJ10</f>
        <v>910423.5</v>
      </c>
      <c r="M442" s="136">
        <f>'เลย '!AK10</f>
        <v>800229.96</v>
      </c>
      <c r="N442" s="132"/>
      <c r="O442" s="132"/>
      <c r="P442" s="132"/>
      <c r="Q442" s="124">
        <f t="shared" si="14"/>
        <v>110193.54000000004</v>
      </c>
      <c r="R442" s="125">
        <f t="shared" si="15"/>
        <v>500.50769653655857</v>
      </c>
    </row>
    <row r="443" spans="1:18" x14ac:dyDescent="0.35">
      <c r="A443" s="131">
        <v>9</v>
      </c>
      <c r="B443" s="132" t="s">
        <v>60</v>
      </c>
      <c r="C443" s="132" t="s">
        <v>364</v>
      </c>
      <c r="D443" s="132" t="s">
        <v>365</v>
      </c>
      <c r="E443" s="132" t="s">
        <v>366</v>
      </c>
      <c r="F443" s="132" t="s">
        <v>180</v>
      </c>
      <c r="G443" s="132" t="s">
        <v>695</v>
      </c>
      <c r="H443" s="133">
        <v>6183</v>
      </c>
      <c r="I443" s="131">
        <v>5</v>
      </c>
      <c r="J443" s="134">
        <f>SUM('เลย '!F11)</f>
        <v>1446333.18</v>
      </c>
      <c r="K443" s="135">
        <f>SUM('เลย '!AI11)</f>
        <v>1598247.9999999998</v>
      </c>
      <c r="L443" s="136">
        <f>'เลย '!AJ11</f>
        <v>1974595.6400000001</v>
      </c>
      <c r="M443" s="136">
        <f>'เลย '!AK11</f>
        <v>1691168.4699999997</v>
      </c>
      <c r="N443" s="132"/>
      <c r="O443" s="132"/>
      <c r="P443" s="132"/>
      <c r="Q443" s="124">
        <f t="shared" si="14"/>
        <v>283427.17000000039</v>
      </c>
      <c r="R443" s="125">
        <f t="shared" si="15"/>
        <v>319.35882904738804</v>
      </c>
    </row>
    <row r="444" spans="1:18" x14ac:dyDescent="0.35">
      <c r="A444" s="131">
        <v>10</v>
      </c>
      <c r="B444" s="132" t="s">
        <v>60</v>
      </c>
      <c r="C444" s="132" t="s">
        <v>364</v>
      </c>
      <c r="D444" s="132" t="s">
        <v>365</v>
      </c>
      <c r="E444" s="132" t="s">
        <v>366</v>
      </c>
      <c r="F444" s="132" t="s">
        <v>180</v>
      </c>
      <c r="G444" s="132" t="s">
        <v>696</v>
      </c>
      <c r="H444" s="133">
        <v>2360</v>
      </c>
      <c r="I444" s="131">
        <v>2</v>
      </c>
      <c r="J444" s="134">
        <f>SUM('เลย '!F12)</f>
        <v>676588.31</v>
      </c>
      <c r="K444" s="135">
        <f>SUM('เลย '!AI12)</f>
        <v>729448.05</v>
      </c>
      <c r="L444" s="136">
        <f>'เลย '!AJ12</f>
        <v>1148911.44</v>
      </c>
      <c r="M444" s="136">
        <f>'เลย '!AK12</f>
        <v>1139316.01</v>
      </c>
      <c r="N444" s="132"/>
      <c r="O444" s="132"/>
      <c r="P444" s="132"/>
      <c r="Q444" s="124">
        <f t="shared" si="14"/>
        <v>9595.4299999999348</v>
      </c>
      <c r="R444" s="125">
        <f t="shared" si="15"/>
        <v>486.82688135593219</v>
      </c>
    </row>
    <row r="445" spans="1:18" x14ac:dyDescent="0.35">
      <c r="A445" s="131">
        <v>11</v>
      </c>
      <c r="B445" s="132" t="s">
        <v>60</v>
      </c>
      <c r="C445" s="132" t="s">
        <v>364</v>
      </c>
      <c r="D445" s="132" t="s">
        <v>365</v>
      </c>
      <c r="E445" s="132" t="s">
        <v>366</v>
      </c>
      <c r="F445" s="132" t="s">
        <v>180</v>
      </c>
      <c r="G445" s="132" t="s">
        <v>697</v>
      </c>
      <c r="H445" s="133">
        <v>5028</v>
      </c>
      <c r="I445" s="131">
        <v>4</v>
      </c>
      <c r="J445" s="134">
        <f>SUM('เลย '!F13)</f>
        <v>623681.79</v>
      </c>
      <c r="K445" s="135">
        <f>SUM('เลย '!AI13)</f>
        <v>768353.78</v>
      </c>
      <c r="L445" s="136">
        <f>'เลย '!AJ13</f>
        <v>1577930.24</v>
      </c>
      <c r="M445" s="136">
        <f>'เลย '!AK13</f>
        <v>1474114.5600000001</v>
      </c>
      <c r="N445" s="132"/>
      <c r="O445" s="132"/>
      <c r="P445" s="132"/>
      <c r="Q445" s="124">
        <f t="shared" si="14"/>
        <v>103815.67999999993</v>
      </c>
      <c r="R445" s="125">
        <f t="shared" si="15"/>
        <v>313.82860779634046</v>
      </c>
    </row>
    <row r="446" spans="1:18" x14ac:dyDescent="0.35">
      <c r="A446" s="131">
        <v>12</v>
      </c>
      <c r="B446" s="132" t="s">
        <v>60</v>
      </c>
      <c r="C446" s="132" t="s">
        <v>364</v>
      </c>
      <c r="D446" s="132" t="s">
        <v>365</v>
      </c>
      <c r="E446" s="132" t="s">
        <v>366</v>
      </c>
      <c r="F446" s="132" t="s">
        <v>180</v>
      </c>
      <c r="G446" s="132" t="s">
        <v>698</v>
      </c>
      <c r="H446" s="133">
        <v>3227</v>
      </c>
      <c r="I446" s="131">
        <v>3</v>
      </c>
      <c r="J446" s="134">
        <f>SUM('เลย '!F14)</f>
        <v>246236.91</v>
      </c>
      <c r="K446" s="135">
        <f>SUM('เลย '!AI14)</f>
        <v>319003.84000000003</v>
      </c>
      <c r="L446" s="136">
        <f>'เลย '!AJ14</f>
        <v>1304844.3599999999</v>
      </c>
      <c r="M446" s="136">
        <f>'เลย '!AK14</f>
        <v>1210607.17</v>
      </c>
      <c r="N446" s="132"/>
      <c r="O446" s="132"/>
      <c r="P446" s="132"/>
      <c r="Q446" s="124">
        <f t="shared" si="14"/>
        <v>94237.189999999944</v>
      </c>
      <c r="R446" s="125">
        <f t="shared" si="15"/>
        <v>404.35214130771612</v>
      </c>
    </row>
    <row r="447" spans="1:18" x14ac:dyDescent="0.35">
      <c r="A447" s="131">
        <v>13</v>
      </c>
      <c r="B447" s="132" t="s">
        <v>60</v>
      </c>
      <c r="C447" s="132" t="s">
        <v>364</v>
      </c>
      <c r="D447" s="132" t="s">
        <v>365</v>
      </c>
      <c r="E447" s="132" t="s">
        <v>366</v>
      </c>
      <c r="F447" s="132" t="s">
        <v>180</v>
      </c>
      <c r="G447" s="132" t="s">
        <v>699</v>
      </c>
      <c r="H447" s="133">
        <v>5146</v>
      </c>
      <c r="I447" s="131">
        <v>4</v>
      </c>
      <c r="J447" s="134">
        <f>SUM('เลย '!F15)</f>
        <v>1013728.74</v>
      </c>
      <c r="K447" s="135">
        <f>SUM('เลย '!AI15)</f>
        <v>1297379.4300000002</v>
      </c>
      <c r="L447" s="136">
        <f>'เลย '!AJ15</f>
        <v>1678227.27</v>
      </c>
      <c r="M447" s="136">
        <f>'เลย '!AK15</f>
        <v>1804774.6099999999</v>
      </c>
      <c r="N447" s="132"/>
      <c r="O447" s="132"/>
      <c r="P447" s="132"/>
      <c r="Q447" s="124">
        <f t="shared" si="14"/>
        <v>-126547.33999999985</v>
      </c>
      <c r="R447" s="125">
        <f t="shared" si="15"/>
        <v>326.12267197823553</v>
      </c>
    </row>
    <row r="448" spans="1:18" x14ac:dyDescent="0.35">
      <c r="A448" s="131">
        <v>14</v>
      </c>
      <c r="B448" s="132" t="s">
        <v>60</v>
      </c>
      <c r="C448" s="132" t="s">
        <v>364</v>
      </c>
      <c r="D448" s="132" t="s">
        <v>365</v>
      </c>
      <c r="E448" s="132" t="s">
        <v>366</v>
      </c>
      <c r="F448" s="132" t="s">
        <v>180</v>
      </c>
      <c r="G448" s="132" t="s">
        <v>700</v>
      </c>
      <c r="H448" s="133">
        <v>3255</v>
      </c>
      <c r="I448" s="131">
        <v>3</v>
      </c>
      <c r="J448" s="134">
        <f>SUM('เลย '!F16)</f>
        <v>294421.96999999997</v>
      </c>
      <c r="K448" s="135">
        <f>SUM('เลย '!AI16)</f>
        <v>339481.11</v>
      </c>
      <c r="L448" s="136">
        <f>'เลย '!AJ16</f>
        <v>1172054.44</v>
      </c>
      <c r="M448" s="136">
        <f>'เลย '!AK16</f>
        <v>1174539.9099999999</v>
      </c>
      <c r="N448" s="132"/>
      <c r="O448" s="132"/>
      <c r="P448" s="132"/>
      <c r="Q448" s="124">
        <f t="shared" si="14"/>
        <v>-2485.4699999999721</v>
      </c>
      <c r="R448" s="125">
        <f t="shared" si="15"/>
        <v>360.07816897081409</v>
      </c>
    </row>
    <row r="449" spans="1:18" x14ac:dyDescent="0.35">
      <c r="A449" s="131">
        <v>15</v>
      </c>
      <c r="B449" s="132" t="s">
        <v>60</v>
      </c>
      <c r="C449" s="132" t="s">
        <v>364</v>
      </c>
      <c r="D449" s="132" t="s">
        <v>365</v>
      </c>
      <c r="E449" s="132" t="s">
        <v>366</v>
      </c>
      <c r="F449" s="132" t="s">
        <v>180</v>
      </c>
      <c r="G449" s="132" t="s">
        <v>701</v>
      </c>
      <c r="H449" s="133">
        <v>4631</v>
      </c>
      <c r="I449" s="131">
        <v>4</v>
      </c>
      <c r="J449" s="134">
        <f>SUM('เลย '!F17)</f>
        <v>1025484.05</v>
      </c>
      <c r="K449" s="135">
        <f>SUM('เลย '!AI17)</f>
        <v>1217947.77</v>
      </c>
      <c r="L449" s="136">
        <f>'เลย '!AJ17</f>
        <v>1020265.73</v>
      </c>
      <c r="M449" s="136">
        <f>'เลย '!AK17</f>
        <v>973905.84</v>
      </c>
      <c r="N449" s="132"/>
      <c r="O449" s="132"/>
      <c r="P449" s="132"/>
      <c r="Q449" s="124">
        <f t="shared" si="14"/>
        <v>46359.890000000014</v>
      </c>
      <c r="R449" s="125">
        <f t="shared" si="15"/>
        <v>220.31218527315914</v>
      </c>
    </row>
    <row r="450" spans="1:18" x14ac:dyDescent="0.35">
      <c r="A450" s="131">
        <v>16</v>
      </c>
      <c r="B450" s="132" t="s">
        <v>60</v>
      </c>
      <c r="C450" s="132" t="s">
        <v>364</v>
      </c>
      <c r="D450" s="132" t="s">
        <v>365</v>
      </c>
      <c r="E450" s="132" t="s">
        <v>366</v>
      </c>
      <c r="F450" s="132" t="s">
        <v>180</v>
      </c>
      <c r="G450" s="132" t="s">
        <v>702</v>
      </c>
      <c r="H450" s="133">
        <v>4306</v>
      </c>
      <c r="I450" s="131">
        <v>3</v>
      </c>
      <c r="J450" s="134">
        <f>SUM('เลย '!F18)</f>
        <v>845582.14</v>
      </c>
      <c r="K450" s="135">
        <f>SUM('เลย '!AI18)</f>
        <v>989305.54999999993</v>
      </c>
      <c r="L450" s="136">
        <f>'เลย '!AJ18</f>
        <v>1555415.6099999999</v>
      </c>
      <c r="M450" s="136">
        <f>'เลย '!AK18</f>
        <v>1563052.46</v>
      </c>
      <c r="N450" s="132"/>
      <c r="O450" s="132"/>
      <c r="P450" s="132"/>
      <c r="Q450" s="124">
        <f t="shared" si="14"/>
        <v>-7636.8500000000931</v>
      </c>
      <c r="R450" s="125">
        <f t="shared" si="15"/>
        <v>361.22053181607055</v>
      </c>
    </row>
    <row r="451" spans="1:18" x14ac:dyDescent="0.35">
      <c r="A451" s="131">
        <v>17</v>
      </c>
      <c r="B451" s="132" t="s">
        <v>60</v>
      </c>
      <c r="C451" s="132" t="s">
        <v>364</v>
      </c>
      <c r="D451" s="132" t="s">
        <v>365</v>
      </c>
      <c r="E451" s="132" t="s">
        <v>366</v>
      </c>
      <c r="F451" s="132" t="s">
        <v>180</v>
      </c>
      <c r="G451" s="132" t="s">
        <v>703</v>
      </c>
      <c r="H451" s="133">
        <v>5667</v>
      </c>
      <c r="I451" s="131">
        <v>4</v>
      </c>
      <c r="J451" s="134">
        <f>SUM('เลย '!F19)</f>
        <v>1750623.49</v>
      </c>
      <c r="K451" s="135">
        <f>SUM('เลย '!AI19)</f>
        <v>1882775.53</v>
      </c>
      <c r="L451" s="136">
        <f>'เลย '!AJ19</f>
        <v>1766194.55</v>
      </c>
      <c r="M451" s="136">
        <f>'เลย '!AK19</f>
        <v>1812600.9900000002</v>
      </c>
      <c r="N451" s="132"/>
      <c r="O451" s="132"/>
      <c r="P451" s="132"/>
      <c r="Q451" s="124">
        <f t="shared" si="14"/>
        <v>-46406.440000000177</v>
      </c>
      <c r="R451" s="125">
        <f t="shared" si="15"/>
        <v>311.6630580554085</v>
      </c>
    </row>
    <row r="452" spans="1:18" x14ac:dyDescent="0.35">
      <c r="A452" s="131">
        <v>18</v>
      </c>
      <c r="B452" s="132" t="s">
        <v>60</v>
      </c>
      <c r="C452" s="132" t="s">
        <v>364</v>
      </c>
      <c r="D452" s="132" t="s">
        <v>365</v>
      </c>
      <c r="E452" s="132" t="s">
        <v>366</v>
      </c>
      <c r="F452" s="132" t="s">
        <v>180</v>
      </c>
      <c r="G452" s="132" t="s">
        <v>704</v>
      </c>
      <c r="H452" s="133">
        <v>1990</v>
      </c>
      <c r="I452" s="131">
        <v>2</v>
      </c>
      <c r="J452" s="134">
        <f>SUM('เลย '!F20)</f>
        <v>204689.24</v>
      </c>
      <c r="K452" s="135">
        <f>SUM('เลย '!AI20)</f>
        <v>228291.52000000002</v>
      </c>
      <c r="L452" s="136">
        <f>'เลย '!AJ20</f>
        <v>1114004.05</v>
      </c>
      <c r="M452" s="136">
        <f>'เลย '!AK20</f>
        <v>1067987.93</v>
      </c>
      <c r="N452" s="132"/>
      <c r="O452" s="132"/>
      <c r="P452" s="132"/>
      <c r="Q452" s="124">
        <f t="shared" si="14"/>
        <v>46016.120000000112</v>
      </c>
      <c r="R452" s="125">
        <f t="shared" si="15"/>
        <v>559.80103015075383</v>
      </c>
    </row>
    <row r="453" spans="1:18" x14ac:dyDescent="0.35">
      <c r="A453" s="131">
        <v>19</v>
      </c>
      <c r="B453" s="132" t="s">
        <v>60</v>
      </c>
      <c r="C453" s="132" t="s">
        <v>364</v>
      </c>
      <c r="D453" s="132" t="s">
        <v>365</v>
      </c>
      <c r="E453" s="132" t="s">
        <v>366</v>
      </c>
      <c r="F453" s="132" t="s">
        <v>180</v>
      </c>
      <c r="G453" s="132" t="s">
        <v>705</v>
      </c>
      <c r="H453" s="133">
        <v>2504</v>
      </c>
      <c r="I453" s="131">
        <v>2</v>
      </c>
      <c r="J453" s="134">
        <f>SUM('เลย '!F21)</f>
        <v>354032.35</v>
      </c>
      <c r="K453" s="135">
        <f>SUM('เลย '!AI21)</f>
        <v>409740.41</v>
      </c>
      <c r="L453" s="136">
        <f>'เลย '!AJ21</f>
        <v>1024803.13</v>
      </c>
      <c r="M453" s="136">
        <f>'เลย '!AK21</f>
        <v>1060773.68</v>
      </c>
      <c r="N453" s="132"/>
      <c r="O453" s="132"/>
      <c r="P453" s="132"/>
      <c r="Q453" s="124">
        <f t="shared" si="14"/>
        <v>-35970.54999999993</v>
      </c>
      <c r="R453" s="125">
        <f t="shared" si="15"/>
        <v>409.26642571884986</v>
      </c>
    </row>
    <row r="454" spans="1:18" x14ac:dyDescent="0.35">
      <c r="A454" s="131">
        <v>20</v>
      </c>
      <c r="B454" s="132" t="s">
        <v>60</v>
      </c>
      <c r="C454" s="132" t="s">
        <v>364</v>
      </c>
      <c r="D454" s="132" t="s">
        <v>365</v>
      </c>
      <c r="E454" s="132" t="s">
        <v>366</v>
      </c>
      <c r="F454" s="132" t="s">
        <v>180</v>
      </c>
      <c r="G454" s="132" t="s">
        <v>706</v>
      </c>
      <c r="H454" s="133">
        <v>2869</v>
      </c>
      <c r="I454" s="131">
        <v>2</v>
      </c>
      <c r="J454" s="134">
        <f>SUM('เลย '!F22)</f>
        <v>161330.25</v>
      </c>
      <c r="K454" s="135">
        <f>SUM('เลย '!AI22)</f>
        <v>189451.37</v>
      </c>
      <c r="L454" s="136">
        <f>'เลย '!AJ22</f>
        <v>960510.77</v>
      </c>
      <c r="M454" s="136">
        <f>'เลย '!AK22</f>
        <v>1073673.5900000001</v>
      </c>
      <c r="N454" s="132"/>
      <c r="O454" s="132"/>
      <c r="P454" s="132"/>
      <c r="Q454" s="124">
        <f t="shared" si="14"/>
        <v>-113162.82000000007</v>
      </c>
      <c r="R454" s="125">
        <f t="shared" si="15"/>
        <v>334.78939351690485</v>
      </c>
    </row>
    <row r="455" spans="1:18" s="143" customFormat="1" x14ac:dyDescent="0.35">
      <c r="A455" s="137">
        <v>1</v>
      </c>
      <c r="B455" s="138" t="s">
        <v>60</v>
      </c>
      <c r="C455" s="138"/>
      <c r="D455" s="138"/>
      <c r="E455" s="138" t="s">
        <v>77</v>
      </c>
      <c r="F455" s="138"/>
      <c r="G455" s="138" t="s">
        <v>368</v>
      </c>
      <c r="H455" s="144">
        <f>SUM(H435:H454)</f>
        <v>73924</v>
      </c>
      <c r="I455" s="137"/>
      <c r="J455" s="140">
        <f>SUM(J435:J454)</f>
        <v>11969690.670000002</v>
      </c>
      <c r="K455" s="140">
        <f>SUM(K435:K454)</f>
        <v>14094754.379999997</v>
      </c>
      <c r="L455" s="140">
        <f>SUM(L435:L454)</f>
        <v>25318285.190000001</v>
      </c>
      <c r="M455" s="140">
        <f>SUM(M435:M454)</f>
        <v>24892135.219999995</v>
      </c>
      <c r="N455" s="138">
        <v>19</v>
      </c>
      <c r="O455" s="138">
        <v>19</v>
      </c>
      <c r="P455" s="138">
        <f>N455-O455</f>
        <v>0</v>
      </c>
      <c r="Q455" s="141">
        <f t="shared" ref="Q455:Q518" si="17">L455-M455</f>
        <v>426149.97000000626</v>
      </c>
      <c r="R455" s="142">
        <f>L455/H455</f>
        <v>342.49073629673723</v>
      </c>
    </row>
    <row r="456" spans="1:18" x14ac:dyDescent="0.35">
      <c r="A456" s="131">
        <v>1</v>
      </c>
      <c r="B456" s="132" t="s">
        <v>60</v>
      </c>
      <c r="C456" s="132" t="s">
        <v>369</v>
      </c>
      <c r="D456" s="132" t="s">
        <v>81</v>
      </c>
      <c r="E456" s="132" t="s">
        <v>370</v>
      </c>
      <c r="F456" s="132" t="s">
        <v>210</v>
      </c>
      <c r="G456" s="132" t="s">
        <v>371</v>
      </c>
      <c r="H456" s="133"/>
      <c r="I456" s="131"/>
      <c r="J456" s="134"/>
      <c r="K456" s="135"/>
      <c r="L456" s="136"/>
      <c r="M456" s="136"/>
      <c r="N456" s="132"/>
      <c r="O456" s="132"/>
      <c r="P456" s="132"/>
    </row>
    <row r="457" spans="1:18" x14ac:dyDescent="0.35">
      <c r="A457" s="131">
        <v>2</v>
      </c>
      <c r="B457" s="132" t="s">
        <v>60</v>
      </c>
      <c r="C457" s="132" t="s">
        <v>369</v>
      </c>
      <c r="D457" s="132" t="s">
        <v>81</v>
      </c>
      <c r="E457" s="132" t="s">
        <v>370</v>
      </c>
      <c r="F457" s="132" t="s">
        <v>180</v>
      </c>
      <c r="G457" s="132" t="s">
        <v>707</v>
      </c>
      <c r="H457" s="133">
        <v>1771</v>
      </c>
      <c r="I457" s="131">
        <v>2</v>
      </c>
      <c r="J457" s="134">
        <f>'เลย '!F23</f>
        <v>55850.36</v>
      </c>
      <c r="K457" s="135">
        <f>SUM('เลย '!AI23)</f>
        <v>56274.890000000014</v>
      </c>
      <c r="L457" s="136">
        <f>'เลย '!AJ23</f>
        <v>561875.71</v>
      </c>
      <c r="M457" s="136">
        <f>'เลย '!AK23</f>
        <v>693578.43</v>
      </c>
      <c r="N457" s="132"/>
      <c r="O457" s="132"/>
      <c r="P457" s="132"/>
      <c r="Q457" s="124">
        <f t="shared" si="17"/>
        <v>-131702.72000000009</v>
      </c>
      <c r="R457" s="125">
        <f t="shared" ref="R457:R518" si="18">L457/H457</f>
        <v>317.26465838509313</v>
      </c>
    </row>
    <row r="458" spans="1:18" x14ac:dyDescent="0.35">
      <c r="A458" s="131">
        <v>3</v>
      </c>
      <c r="B458" s="132" t="s">
        <v>60</v>
      </c>
      <c r="C458" s="132" t="s">
        <v>369</v>
      </c>
      <c r="D458" s="132" t="s">
        <v>81</v>
      </c>
      <c r="E458" s="132" t="s">
        <v>370</v>
      </c>
      <c r="F458" s="132" t="s">
        <v>180</v>
      </c>
      <c r="G458" s="132" t="s">
        <v>708</v>
      </c>
      <c r="H458" s="133">
        <v>5076</v>
      </c>
      <c r="I458" s="131">
        <v>4</v>
      </c>
      <c r="J458" s="134">
        <f>'เลย '!F24</f>
        <v>410787.77</v>
      </c>
      <c r="K458" s="135">
        <f>SUM('เลย '!AI24)</f>
        <v>270570.81000000006</v>
      </c>
      <c r="L458" s="136">
        <f>'เลย '!AJ24</f>
        <v>1250602.1499999999</v>
      </c>
      <c r="M458" s="136">
        <f>'เลย '!AK24</f>
        <v>1362991.5199999998</v>
      </c>
      <c r="N458" s="132"/>
      <c r="O458" s="132"/>
      <c r="P458" s="132"/>
      <c r="Q458" s="124">
        <f t="shared" si="17"/>
        <v>-112389.36999999988</v>
      </c>
      <c r="R458" s="125">
        <f t="shared" si="18"/>
        <v>246.3755220646178</v>
      </c>
    </row>
    <row r="459" spans="1:18" x14ac:dyDescent="0.35">
      <c r="A459" s="131">
        <v>4</v>
      </c>
      <c r="B459" s="132" t="s">
        <v>60</v>
      </c>
      <c r="C459" s="132" t="s">
        <v>369</v>
      </c>
      <c r="D459" s="132" t="s">
        <v>81</v>
      </c>
      <c r="E459" s="132" t="s">
        <v>370</v>
      </c>
      <c r="F459" s="132" t="s">
        <v>180</v>
      </c>
      <c r="G459" s="132" t="s">
        <v>709</v>
      </c>
      <c r="H459" s="133">
        <v>1132</v>
      </c>
      <c r="I459" s="131">
        <v>1</v>
      </c>
      <c r="J459" s="134">
        <f>'เลย '!F25</f>
        <v>188404.22</v>
      </c>
      <c r="K459" s="135">
        <f>SUM('เลย '!AI25)</f>
        <v>177161.16999999998</v>
      </c>
      <c r="L459" s="136">
        <f>'เลย '!AJ25</f>
        <v>1155413.8999999999</v>
      </c>
      <c r="M459" s="136">
        <f>'เลย '!AK25</f>
        <v>1252073.0900000001</v>
      </c>
      <c r="N459" s="132"/>
      <c r="O459" s="132"/>
      <c r="P459" s="132"/>
      <c r="Q459" s="124">
        <f t="shared" si="17"/>
        <v>-96659.190000000177</v>
      </c>
      <c r="R459" s="125">
        <f t="shared" si="18"/>
        <v>1020.6836572438161</v>
      </c>
    </row>
    <row r="460" spans="1:18" x14ac:dyDescent="0.35">
      <c r="A460" s="131">
        <v>5</v>
      </c>
      <c r="B460" s="132" t="s">
        <v>60</v>
      </c>
      <c r="C460" s="132" t="s">
        <v>369</v>
      </c>
      <c r="D460" s="132" t="s">
        <v>81</v>
      </c>
      <c r="E460" s="132" t="s">
        <v>370</v>
      </c>
      <c r="F460" s="132" t="s">
        <v>180</v>
      </c>
      <c r="G460" s="132" t="s">
        <v>710</v>
      </c>
      <c r="H460" s="133">
        <v>2987</v>
      </c>
      <c r="I460" s="131">
        <v>2</v>
      </c>
      <c r="J460" s="134">
        <f>'เลย '!F26</f>
        <v>336603.69</v>
      </c>
      <c r="K460" s="135">
        <f>SUM('เลย '!AI26)</f>
        <v>257088.77000000002</v>
      </c>
      <c r="L460" s="136">
        <f>'เลย '!AJ26</f>
        <v>618048.10000000009</v>
      </c>
      <c r="M460" s="136">
        <f>'เลย '!AK26</f>
        <v>658362.89</v>
      </c>
      <c r="N460" s="132"/>
      <c r="O460" s="132"/>
      <c r="P460" s="132"/>
      <c r="Q460" s="124">
        <f t="shared" si="17"/>
        <v>-40314.789999999921</v>
      </c>
      <c r="R460" s="125">
        <f t="shared" si="18"/>
        <v>206.91265483762976</v>
      </c>
    </row>
    <row r="461" spans="1:18" x14ac:dyDescent="0.35">
      <c r="A461" s="131">
        <v>6</v>
      </c>
      <c r="B461" s="132" t="s">
        <v>60</v>
      </c>
      <c r="C461" s="132" t="s">
        <v>369</v>
      </c>
      <c r="D461" s="132" t="s">
        <v>81</v>
      </c>
      <c r="E461" s="132" t="s">
        <v>370</v>
      </c>
      <c r="F461" s="132" t="s">
        <v>180</v>
      </c>
      <c r="G461" s="132" t="s">
        <v>711</v>
      </c>
      <c r="H461" s="133">
        <v>2340</v>
      </c>
      <c r="I461" s="131">
        <v>2</v>
      </c>
      <c r="J461" s="134">
        <f>'เลย '!F27</f>
        <v>289049.61</v>
      </c>
      <c r="K461" s="135">
        <f>SUM('เลย '!AI27)</f>
        <v>246501.32</v>
      </c>
      <c r="L461" s="136">
        <f>'เลย '!AJ27</f>
        <v>1051887.3799999999</v>
      </c>
      <c r="M461" s="136">
        <f>'เลย '!AK27</f>
        <v>1107280.53</v>
      </c>
      <c r="N461" s="132"/>
      <c r="O461" s="132"/>
      <c r="P461" s="132"/>
      <c r="Q461" s="124">
        <f t="shared" si="17"/>
        <v>-55393.15000000014</v>
      </c>
      <c r="R461" s="125">
        <f t="shared" si="18"/>
        <v>449.52452136752134</v>
      </c>
    </row>
    <row r="462" spans="1:18" s="143" customFormat="1" x14ac:dyDescent="0.35">
      <c r="A462" s="137">
        <v>2</v>
      </c>
      <c r="B462" s="138" t="s">
        <v>60</v>
      </c>
      <c r="C462" s="138"/>
      <c r="D462" s="138"/>
      <c r="E462" s="138" t="s">
        <v>77</v>
      </c>
      <c r="F462" s="138"/>
      <c r="G462" s="138" t="s">
        <v>372</v>
      </c>
      <c r="H462" s="144">
        <f>SUM(H456:H461)</f>
        <v>13306</v>
      </c>
      <c r="I462" s="137"/>
      <c r="J462" s="140">
        <f>SUM(J456:J461)</f>
        <v>1280695.6499999999</v>
      </c>
      <c r="K462" s="140">
        <f>SUM(K456:K461)</f>
        <v>1007596.9600000002</v>
      </c>
      <c r="L462" s="140">
        <f>SUM(L456:L461)</f>
        <v>4637827.24</v>
      </c>
      <c r="M462" s="140">
        <f>SUM(M456:M461)</f>
        <v>5074286.46</v>
      </c>
      <c r="N462" s="138">
        <v>5</v>
      </c>
      <c r="O462" s="138">
        <v>5</v>
      </c>
      <c r="P462" s="138">
        <f>N462-O462</f>
        <v>0</v>
      </c>
      <c r="Q462" s="141">
        <f t="shared" si="17"/>
        <v>-436459.21999999974</v>
      </c>
      <c r="R462" s="142">
        <f>L462/H462</f>
        <v>348.5515737261386</v>
      </c>
    </row>
    <row r="463" spans="1:18" x14ac:dyDescent="0.35">
      <c r="A463" s="131">
        <v>1</v>
      </c>
      <c r="B463" s="132" t="s">
        <v>60</v>
      </c>
      <c r="C463" s="132" t="s">
        <v>373</v>
      </c>
      <c r="D463" s="132" t="s">
        <v>88</v>
      </c>
      <c r="E463" s="132" t="s">
        <v>374</v>
      </c>
      <c r="F463" s="132" t="s">
        <v>210</v>
      </c>
      <c r="G463" s="132" t="s">
        <v>375</v>
      </c>
      <c r="H463" s="133"/>
      <c r="I463" s="131"/>
      <c r="J463" s="134"/>
      <c r="K463" s="135"/>
      <c r="L463" s="136"/>
      <c r="M463" s="136"/>
      <c r="N463" s="132"/>
      <c r="O463" s="132"/>
      <c r="P463" s="132"/>
    </row>
    <row r="464" spans="1:18" x14ac:dyDescent="0.35">
      <c r="A464" s="131">
        <v>2</v>
      </c>
      <c r="B464" s="132" t="s">
        <v>60</v>
      </c>
      <c r="C464" s="132" t="s">
        <v>373</v>
      </c>
      <c r="D464" s="132" t="s">
        <v>88</v>
      </c>
      <c r="E464" s="132" t="s">
        <v>374</v>
      </c>
      <c r="F464" s="132" t="s">
        <v>180</v>
      </c>
      <c r="G464" s="132" t="s">
        <v>712</v>
      </c>
      <c r="H464" s="133">
        <v>4716</v>
      </c>
      <c r="I464" s="131">
        <v>4</v>
      </c>
      <c r="J464" s="134">
        <f>'เลย '!F28</f>
        <v>924732.54</v>
      </c>
      <c r="K464" s="135">
        <f>SUM('เลย '!AI28)</f>
        <v>943009.1100000001</v>
      </c>
      <c r="L464" s="136">
        <f>'เลย '!AJ28</f>
        <v>2780005.8099999996</v>
      </c>
      <c r="M464" s="136">
        <f>'เลย '!AK28</f>
        <v>2263716.04</v>
      </c>
      <c r="N464" s="132"/>
      <c r="O464" s="132"/>
      <c r="P464" s="132"/>
      <c r="Q464" s="124">
        <f t="shared" si="17"/>
        <v>516289.76999999955</v>
      </c>
      <c r="R464" s="125">
        <f t="shared" si="18"/>
        <v>589.48384435962669</v>
      </c>
    </row>
    <row r="465" spans="1:18" x14ac:dyDescent="0.35">
      <c r="A465" s="131">
        <v>3</v>
      </c>
      <c r="B465" s="132" t="s">
        <v>60</v>
      </c>
      <c r="C465" s="132" t="s">
        <v>373</v>
      </c>
      <c r="D465" s="132" t="s">
        <v>88</v>
      </c>
      <c r="E465" s="132" t="s">
        <v>374</v>
      </c>
      <c r="F465" s="132" t="s">
        <v>180</v>
      </c>
      <c r="G465" s="132" t="s">
        <v>713</v>
      </c>
      <c r="H465" s="133">
        <v>2694</v>
      </c>
      <c r="I465" s="131">
        <v>2</v>
      </c>
      <c r="J465" s="134">
        <f>'เลย '!F29</f>
        <v>639248.68999999994</v>
      </c>
      <c r="K465" s="135">
        <f>SUM('เลย '!AI29)</f>
        <v>675777.25</v>
      </c>
      <c r="L465" s="136">
        <f>'เลย '!AJ29</f>
        <v>1202560</v>
      </c>
      <c r="M465" s="136">
        <f>'เลย '!AK29</f>
        <v>926416.54999999993</v>
      </c>
      <c r="N465" s="132"/>
      <c r="O465" s="132"/>
      <c r="P465" s="132"/>
      <c r="Q465" s="124">
        <f t="shared" si="17"/>
        <v>276143.45000000007</v>
      </c>
      <c r="R465" s="125">
        <f t="shared" si="18"/>
        <v>446.38455827765404</v>
      </c>
    </row>
    <row r="466" spans="1:18" x14ac:dyDescent="0.35">
      <c r="A466" s="131">
        <v>4</v>
      </c>
      <c r="B466" s="132" t="s">
        <v>60</v>
      </c>
      <c r="C466" s="132" t="s">
        <v>373</v>
      </c>
      <c r="D466" s="132" t="s">
        <v>88</v>
      </c>
      <c r="E466" s="132" t="s">
        <v>374</v>
      </c>
      <c r="F466" s="132" t="s">
        <v>180</v>
      </c>
      <c r="G466" s="132" t="s">
        <v>714</v>
      </c>
      <c r="H466" s="133">
        <v>3656</v>
      </c>
      <c r="I466" s="131">
        <v>3</v>
      </c>
      <c r="J466" s="134">
        <f>'เลย '!F30</f>
        <v>976705.7</v>
      </c>
      <c r="K466" s="135">
        <f>SUM('เลย '!AI30)</f>
        <v>1033213.89</v>
      </c>
      <c r="L466" s="136">
        <f>'เลย '!AJ30</f>
        <v>1156037.74</v>
      </c>
      <c r="M466" s="136">
        <f>'เลย '!AK30</f>
        <v>717325.1</v>
      </c>
      <c r="N466" s="132"/>
      <c r="O466" s="132"/>
      <c r="P466" s="132"/>
      <c r="Q466" s="124">
        <f t="shared" si="17"/>
        <v>438712.64</v>
      </c>
      <c r="R466" s="125">
        <f t="shared" si="18"/>
        <v>316.20288293216629</v>
      </c>
    </row>
    <row r="467" spans="1:18" x14ac:dyDescent="0.35">
      <c r="A467" s="131">
        <v>5</v>
      </c>
      <c r="B467" s="132" t="s">
        <v>60</v>
      </c>
      <c r="C467" s="132" t="s">
        <v>373</v>
      </c>
      <c r="D467" s="132" t="s">
        <v>88</v>
      </c>
      <c r="E467" s="132" t="s">
        <v>374</v>
      </c>
      <c r="F467" s="132" t="s">
        <v>180</v>
      </c>
      <c r="G467" s="132" t="s">
        <v>715</v>
      </c>
      <c r="H467" s="133">
        <v>4918</v>
      </c>
      <c r="I467" s="131">
        <v>4</v>
      </c>
      <c r="J467" s="134">
        <f>'เลย '!F31</f>
        <v>839818.2</v>
      </c>
      <c r="K467" s="135">
        <f>SUM('เลย '!AI31)</f>
        <v>872295.46</v>
      </c>
      <c r="L467" s="136">
        <f>'เลย '!AJ31</f>
        <v>2086904.6300000001</v>
      </c>
      <c r="M467" s="136">
        <f>'เลย '!AK31</f>
        <v>1543912.06</v>
      </c>
      <c r="N467" s="132"/>
      <c r="O467" s="132"/>
      <c r="P467" s="132"/>
      <c r="Q467" s="124">
        <f t="shared" si="17"/>
        <v>542992.57000000007</v>
      </c>
      <c r="R467" s="125">
        <f t="shared" si="18"/>
        <v>424.34010370069137</v>
      </c>
    </row>
    <row r="468" spans="1:18" x14ac:dyDescent="0.35">
      <c r="A468" s="131">
        <v>6</v>
      </c>
      <c r="B468" s="132" t="s">
        <v>60</v>
      </c>
      <c r="C468" s="132" t="s">
        <v>373</v>
      </c>
      <c r="D468" s="132" t="s">
        <v>88</v>
      </c>
      <c r="E468" s="132" t="s">
        <v>374</v>
      </c>
      <c r="F468" s="132" t="s">
        <v>180</v>
      </c>
      <c r="G468" s="132" t="s">
        <v>716</v>
      </c>
      <c r="H468" s="133">
        <v>2308</v>
      </c>
      <c r="I468" s="131">
        <v>2</v>
      </c>
      <c r="J468" s="134">
        <f>'เลย '!F32</f>
        <v>538288.86</v>
      </c>
      <c r="K468" s="135">
        <f>SUM('เลย '!AI32)</f>
        <v>571244.27</v>
      </c>
      <c r="L468" s="136">
        <f>'เลย '!AJ32</f>
        <v>1337313.3500000001</v>
      </c>
      <c r="M468" s="136">
        <f>'เลย '!AK32</f>
        <v>1044191.25</v>
      </c>
      <c r="N468" s="132"/>
      <c r="O468" s="132"/>
      <c r="P468" s="132"/>
      <c r="Q468" s="124">
        <f t="shared" si="17"/>
        <v>293122.10000000009</v>
      </c>
      <c r="R468" s="125">
        <f t="shared" si="18"/>
        <v>579.42519497400349</v>
      </c>
    </row>
    <row r="469" spans="1:18" x14ac:dyDescent="0.35">
      <c r="A469" s="131">
        <v>7</v>
      </c>
      <c r="B469" s="132" t="s">
        <v>60</v>
      </c>
      <c r="C469" s="132" t="s">
        <v>373</v>
      </c>
      <c r="D469" s="132" t="s">
        <v>88</v>
      </c>
      <c r="E469" s="132" t="s">
        <v>374</v>
      </c>
      <c r="F469" s="132" t="s">
        <v>180</v>
      </c>
      <c r="G469" s="132" t="s">
        <v>717</v>
      </c>
      <c r="H469" s="133">
        <v>1606</v>
      </c>
      <c r="I469" s="131">
        <v>2</v>
      </c>
      <c r="J469" s="134">
        <f>'เลย '!F33</f>
        <v>750741.55</v>
      </c>
      <c r="K469" s="135">
        <f>SUM('เลย '!AI33)</f>
        <v>814625.54000000015</v>
      </c>
      <c r="L469" s="136">
        <f>'เลย '!AJ33</f>
        <v>1034608.96</v>
      </c>
      <c r="M469" s="136">
        <f>'เลย '!AK33</f>
        <v>807639.02</v>
      </c>
      <c r="N469" s="132"/>
      <c r="O469" s="132"/>
      <c r="P469" s="132"/>
      <c r="Q469" s="124">
        <f t="shared" si="17"/>
        <v>226969.93999999994</v>
      </c>
      <c r="R469" s="125">
        <f t="shared" si="18"/>
        <v>644.21479452054791</v>
      </c>
    </row>
    <row r="470" spans="1:18" x14ac:dyDescent="0.35">
      <c r="A470" s="131">
        <v>8</v>
      </c>
      <c r="B470" s="132" t="s">
        <v>60</v>
      </c>
      <c r="C470" s="132" t="s">
        <v>373</v>
      </c>
      <c r="D470" s="132" t="s">
        <v>88</v>
      </c>
      <c r="E470" s="132" t="s">
        <v>374</v>
      </c>
      <c r="F470" s="132" t="s">
        <v>180</v>
      </c>
      <c r="G470" s="132" t="s">
        <v>718</v>
      </c>
      <c r="H470" s="133">
        <v>2622</v>
      </c>
      <c r="I470" s="131">
        <v>2</v>
      </c>
      <c r="J470" s="134">
        <f>'เลย '!F34</f>
        <v>666965.29</v>
      </c>
      <c r="K470" s="135">
        <f>SUM('เลย '!AI34)</f>
        <v>431221.55000000005</v>
      </c>
      <c r="L470" s="136">
        <f>'เลย '!AJ34</f>
        <v>1795491.97</v>
      </c>
      <c r="M470" s="136">
        <f>'เลย '!AK34</f>
        <v>1458553.58</v>
      </c>
      <c r="N470" s="132"/>
      <c r="O470" s="132"/>
      <c r="P470" s="132"/>
      <c r="Q470" s="124">
        <f t="shared" si="17"/>
        <v>336938.3899999999</v>
      </c>
      <c r="R470" s="125">
        <f t="shared" si="18"/>
        <v>684.77954614797864</v>
      </c>
    </row>
    <row r="471" spans="1:18" x14ac:dyDescent="0.35">
      <c r="A471" s="131">
        <v>9</v>
      </c>
      <c r="B471" s="132" t="s">
        <v>60</v>
      </c>
      <c r="C471" s="132" t="s">
        <v>373</v>
      </c>
      <c r="D471" s="132" t="s">
        <v>88</v>
      </c>
      <c r="E471" s="132" t="s">
        <v>374</v>
      </c>
      <c r="F471" s="132" t="s">
        <v>180</v>
      </c>
      <c r="G471" s="132" t="s">
        <v>719</v>
      </c>
      <c r="H471" s="133">
        <v>2397</v>
      </c>
      <c r="I471" s="131">
        <v>2</v>
      </c>
      <c r="J471" s="134">
        <f>'เลย '!F35</f>
        <v>715594.63</v>
      </c>
      <c r="K471" s="135">
        <f>SUM('เลย '!AI35)</f>
        <v>475743.89999999997</v>
      </c>
      <c r="L471" s="136">
        <f>'เลย '!AJ35</f>
        <v>846465.14</v>
      </c>
      <c r="M471" s="136">
        <f>'เลย '!AK35</f>
        <v>596520.5</v>
      </c>
      <c r="N471" s="132"/>
      <c r="O471" s="132"/>
      <c r="P471" s="132"/>
      <c r="Q471" s="124">
        <f t="shared" si="17"/>
        <v>249944.64</v>
      </c>
      <c r="R471" s="125">
        <f t="shared" si="18"/>
        <v>353.13522736754277</v>
      </c>
    </row>
    <row r="472" spans="1:18" x14ac:dyDescent="0.35">
      <c r="A472" s="131">
        <v>10</v>
      </c>
      <c r="B472" s="132" t="s">
        <v>60</v>
      </c>
      <c r="C472" s="132" t="s">
        <v>373</v>
      </c>
      <c r="D472" s="132" t="s">
        <v>88</v>
      </c>
      <c r="E472" s="132" t="s">
        <v>374</v>
      </c>
      <c r="F472" s="132" t="s">
        <v>180</v>
      </c>
      <c r="G472" s="132" t="s">
        <v>720</v>
      </c>
      <c r="H472" s="133">
        <v>1711</v>
      </c>
      <c r="I472" s="131">
        <v>2</v>
      </c>
      <c r="J472" s="134">
        <f>'เลย '!F36</f>
        <v>478383.34</v>
      </c>
      <c r="K472" s="135">
        <f>SUM('เลย '!AI36)</f>
        <v>507896.36000000004</v>
      </c>
      <c r="L472" s="136">
        <f>'เลย '!AJ36</f>
        <v>1130555.1499999999</v>
      </c>
      <c r="M472" s="136">
        <f>'เลย '!AK36</f>
        <v>806677.57000000007</v>
      </c>
      <c r="N472" s="132"/>
      <c r="O472" s="132"/>
      <c r="P472" s="132"/>
      <c r="Q472" s="124">
        <f t="shared" si="17"/>
        <v>323877.57999999984</v>
      </c>
      <c r="R472" s="125">
        <f t="shared" si="18"/>
        <v>660.75695499707763</v>
      </c>
    </row>
    <row r="473" spans="1:18" x14ac:dyDescent="0.35">
      <c r="A473" s="131">
        <v>11</v>
      </c>
      <c r="B473" s="132" t="s">
        <v>60</v>
      </c>
      <c r="C473" s="132" t="s">
        <v>373</v>
      </c>
      <c r="D473" s="132" t="s">
        <v>88</v>
      </c>
      <c r="E473" s="132" t="s">
        <v>374</v>
      </c>
      <c r="F473" s="132" t="s">
        <v>180</v>
      </c>
      <c r="G473" s="132" t="s">
        <v>721</v>
      </c>
      <c r="H473" s="133">
        <v>2477</v>
      </c>
      <c r="I473" s="131">
        <v>2</v>
      </c>
      <c r="J473" s="134">
        <f>'เลย '!F37</f>
        <v>540732.02</v>
      </c>
      <c r="K473" s="135">
        <f>SUM('เลย '!AI37)</f>
        <v>645123.19000000006</v>
      </c>
      <c r="L473" s="136">
        <f>'เลย '!AJ37</f>
        <v>1397911.19</v>
      </c>
      <c r="M473" s="136">
        <f>'เลย '!AK37</f>
        <v>1066758.3600000001</v>
      </c>
      <c r="N473" s="132"/>
      <c r="O473" s="132"/>
      <c r="P473" s="132"/>
      <c r="Q473" s="124">
        <f t="shared" si="17"/>
        <v>331152.82999999984</v>
      </c>
      <c r="R473" s="125">
        <f t="shared" si="18"/>
        <v>564.35655631812676</v>
      </c>
    </row>
    <row r="474" spans="1:18" x14ac:dyDescent="0.35">
      <c r="A474" s="131">
        <v>12</v>
      </c>
      <c r="B474" s="132" t="s">
        <v>60</v>
      </c>
      <c r="C474" s="132" t="s">
        <v>373</v>
      </c>
      <c r="D474" s="132" t="s">
        <v>88</v>
      </c>
      <c r="E474" s="132" t="s">
        <v>374</v>
      </c>
      <c r="F474" s="132" t="s">
        <v>180</v>
      </c>
      <c r="G474" s="132" t="s">
        <v>722</v>
      </c>
      <c r="H474" s="133">
        <v>1987</v>
      </c>
      <c r="I474" s="131">
        <v>2</v>
      </c>
      <c r="J474" s="134">
        <f>'เลย '!F38</f>
        <v>402045.93</v>
      </c>
      <c r="K474" s="135">
        <f>SUM('เลย '!AI38)</f>
        <v>451973.28</v>
      </c>
      <c r="L474" s="136">
        <f>'เลย '!AJ38</f>
        <v>1286262.44</v>
      </c>
      <c r="M474" s="136">
        <f>'เลย '!AK38</f>
        <v>1116327.8800000001</v>
      </c>
      <c r="N474" s="132"/>
      <c r="O474" s="132"/>
      <c r="P474" s="132"/>
      <c r="Q474" s="124">
        <f t="shared" si="17"/>
        <v>169934.55999999982</v>
      </c>
      <c r="R474" s="125">
        <f t="shared" si="18"/>
        <v>647.33892299949673</v>
      </c>
    </row>
    <row r="475" spans="1:18" x14ac:dyDescent="0.35">
      <c r="A475" s="131">
        <v>13</v>
      </c>
      <c r="B475" s="132" t="s">
        <v>60</v>
      </c>
      <c r="C475" s="132" t="s">
        <v>373</v>
      </c>
      <c r="D475" s="132" t="s">
        <v>88</v>
      </c>
      <c r="E475" s="132" t="s">
        <v>374</v>
      </c>
      <c r="F475" s="132" t="s">
        <v>180</v>
      </c>
      <c r="G475" s="132" t="s">
        <v>723</v>
      </c>
      <c r="H475" s="133">
        <v>3047</v>
      </c>
      <c r="I475" s="131">
        <v>3</v>
      </c>
      <c r="J475" s="134">
        <f>'เลย '!F39</f>
        <v>1056756.27</v>
      </c>
      <c r="K475" s="135">
        <f>SUM('เลย '!AI39)</f>
        <v>1042963.05</v>
      </c>
      <c r="L475" s="136">
        <f>'เลย '!AJ39</f>
        <v>1293508.3900000001</v>
      </c>
      <c r="M475" s="136">
        <f>'เลย '!AK39</f>
        <v>930629.36</v>
      </c>
      <c r="N475" s="132"/>
      <c r="O475" s="132"/>
      <c r="P475" s="132"/>
      <c r="Q475" s="124">
        <f t="shared" si="17"/>
        <v>362879.03000000014</v>
      </c>
      <c r="R475" s="125">
        <f t="shared" si="18"/>
        <v>424.51867082376111</v>
      </c>
    </row>
    <row r="476" spans="1:18" x14ac:dyDescent="0.35">
      <c r="A476" s="131">
        <v>14</v>
      </c>
      <c r="B476" s="132" t="s">
        <v>60</v>
      </c>
      <c r="C476" s="132" t="s">
        <v>373</v>
      </c>
      <c r="D476" s="132" t="s">
        <v>88</v>
      </c>
      <c r="E476" s="132" t="s">
        <v>374</v>
      </c>
      <c r="F476" s="132" t="s">
        <v>180</v>
      </c>
      <c r="G476" s="132" t="s">
        <v>724</v>
      </c>
      <c r="H476" s="133">
        <v>2101</v>
      </c>
      <c r="I476" s="131">
        <v>2</v>
      </c>
      <c r="J476" s="134">
        <f>'เลย '!F40</f>
        <v>718462.44</v>
      </c>
      <c r="K476" s="135">
        <f>SUM('เลย '!AI40)</f>
        <v>512297.55</v>
      </c>
      <c r="L476" s="136">
        <f>'เลย '!AJ40</f>
        <v>1450240.46</v>
      </c>
      <c r="M476" s="136">
        <f>'เลย '!AK40</f>
        <v>1252809.6399999999</v>
      </c>
      <c r="N476" s="132"/>
      <c r="O476" s="132"/>
      <c r="P476" s="132"/>
      <c r="Q476" s="124">
        <f t="shared" si="17"/>
        <v>197430.82000000007</v>
      </c>
      <c r="R476" s="125">
        <f t="shared" si="18"/>
        <v>690.26199904807231</v>
      </c>
    </row>
    <row r="477" spans="1:18" x14ac:dyDescent="0.35">
      <c r="A477" s="131">
        <v>15</v>
      </c>
      <c r="B477" s="132" t="s">
        <v>60</v>
      </c>
      <c r="C477" s="132" t="s">
        <v>373</v>
      </c>
      <c r="D477" s="132" t="s">
        <v>88</v>
      </c>
      <c r="E477" s="132" t="s">
        <v>374</v>
      </c>
      <c r="F477" s="132" t="s">
        <v>180</v>
      </c>
      <c r="G477" s="132" t="s">
        <v>725</v>
      </c>
      <c r="H477" s="133">
        <v>1995</v>
      </c>
      <c r="I477" s="131">
        <v>2</v>
      </c>
      <c r="J477" s="134">
        <f>'เลย '!F41</f>
        <v>637052.42000000004</v>
      </c>
      <c r="K477" s="135">
        <f>SUM('เลย '!AI41)</f>
        <v>580652.01000000013</v>
      </c>
      <c r="L477" s="136">
        <f>'เลย '!AJ41</f>
        <v>1275234.58</v>
      </c>
      <c r="M477" s="136">
        <f>'เลย '!AK41</f>
        <v>1020188.36</v>
      </c>
      <c r="N477" s="132"/>
      <c r="O477" s="132"/>
      <c r="P477" s="132"/>
      <c r="Q477" s="124">
        <f t="shared" si="17"/>
        <v>255046.22000000009</v>
      </c>
      <c r="R477" s="125">
        <f t="shared" si="18"/>
        <v>639.21532832080209</v>
      </c>
    </row>
    <row r="478" spans="1:18" s="143" customFormat="1" x14ac:dyDescent="0.35">
      <c r="A478" s="137">
        <v>3</v>
      </c>
      <c r="B478" s="138" t="s">
        <v>60</v>
      </c>
      <c r="C478" s="138"/>
      <c r="D478" s="138"/>
      <c r="E478" s="138" t="s">
        <v>77</v>
      </c>
      <c r="F478" s="138"/>
      <c r="G478" s="138" t="s">
        <v>376</v>
      </c>
      <c r="H478" s="144">
        <f>SUM(H463:H477)</f>
        <v>38235</v>
      </c>
      <c r="I478" s="137"/>
      <c r="J478" s="140">
        <f>SUM(J463:J477)</f>
        <v>9885527.879999999</v>
      </c>
      <c r="K478" s="140">
        <f>SUM(K463:K477)</f>
        <v>9558036.410000002</v>
      </c>
      <c r="L478" s="140">
        <f>SUM(L463:L477)</f>
        <v>20073099.810000002</v>
      </c>
      <c r="M478" s="140">
        <f>SUM(M463:M477)</f>
        <v>15551665.27</v>
      </c>
      <c r="N478" s="138">
        <v>14</v>
      </c>
      <c r="O478" s="138">
        <v>14</v>
      </c>
      <c r="P478" s="138">
        <f>N478-O478</f>
        <v>0</v>
      </c>
      <c r="Q478" s="141">
        <f t="shared" si="17"/>
        <v>4521434.5400000028</v>
      </c>
      <c r="R478" s="142">
        <f>L478/H478</f>
        <v>524.99280266771291</v>
      </c>
    </row>
    <row r="479" spans="1:18" x14ac:dyDescent="0.35">
      <c r="A479" s="131">
        <v>1</v>
      </c>
      <c r="B479" s="132" t="s">
        <v>60</v>
      </c>
      <c r="C479" s="132" t="s">
        <v>377</v>
      </c>
      <c r="D479" s="132" t="s">
        <v>95</v>
      </c>
      <c r="E479" s="132" t="s">
        <v>378</v>
      </c>
      <c r="F479" s="132" t="s">
        <v>210</v>
      </c>
      <c r="G479" s="132" t="s">
        <v>379</v>
      </c>
      <c r="H479" s="133"/>
      <c r="I479" s="131"/>
      <c r="J479" s="134"/>
      <c r="K479" s="135"/>
      <c r="L479" s="136"/>
      <c r="M479" s="136"/>
      <c r="N479" s="132"/>
      <c r="O479" s="132"/>
      <c r="P479" s="132"/>
    </row>
    <row r="480" spans="1:18" x14ac:dyDescent="0.35">
      <c r="A480" s="131">
        <v>2</v>
      </c>
      <c r="B480" s="132" t="s">
        <v>60</v>
      </c>
      <c r="C480" s="132" t="s">
        <v>377</v>
      </c>
      <c r="D480" s="132" t="s">
        <v>95</v>
      </c>
      <c r="E480" s="132" t="s">
        <v>378</v>
      </c>
      <c r="F480" s="132" t="s">
        <v>180</v>
      </c>
      <c r="G480" s="132" t="s">
        <v>726</v>
      </c>
      <c r="H480" s="133">
        <v>3634</v>
      </c>
      <c r="I480" s="131">
        <v>3</v>
      </c>
      <c r="J480" s="134">
        <f>'เลย '!F42</f>
        <v>156470.99</v>
      </c>
      <c r="K480" s="135">
        <f>SUM('เลย '!AI42)</f>
        <v>182267.49</v>
      </c>
      <c r="L480" s="136">
        <f>'เลย '!AJ42</f>
        <v>1119034.8500000001</v>
      </c>
      <c r="M480" s="136">
        <f>'เลย '!AK42</f>
        <v>1205771.3800000001</v>
      </c>
      <c r="N480" s="132"/>
      <c r="O480" s="132"/>
      <c r="P480" s="132"/>
      <c r="Q480" s="124">
        <f t="shared" si="17"/>
        <v>-86736.530000000028</v>
      </c>
      <c r="R480" s="125">
        <f t="shared" si="18"/>
        <v>307.93474133186572</v>
      </c>
    </row>
    <row r="481" spans="1:18" x14ac:dyDescent="0.35">
      <c r="A481" s="131">
        <v>3</v>
      </c>
      <c r="B481" s="132" t="s">
        <v>60</v>
      </c>
      <c r="C481" s="132" t="s">
        <v>377</v>
      </c>
      <c r="D481" s="132" t="s">
        <v>95</v>
      </c>
      <c r="E481" s="132" t="s">
        <v>378</v>
      </c>
      <c r="F481" s="132" t="s">
        <v>180</v>
      </c>
      <c r="G481" s="132" t="s">
        <v>727</v>
      </c>
      <c r="H481" s="133">
        <v>4970</v>
      </c>
      <c r="I481" s="131">
        <v>4</v>
      </c>
      <c r="J481" s="134">
        <f>'เลย '!F43</f>
        <v>596367.62</v>
      </c>
      <c r="K481" s="135">
        <f>SUM('เลย '!AI43)</f>
        <v>723997.46000000008</v>
      </c>
      <c r="L481" s="136">
        <f>'เลย '!AJ43</f>
        <v>1721603.94</v>
      </c>
      <c r="M481" s="136">
        <f>'เลย '!AK43</f>
        <v>1729564.9000000001</v>
      </c>
      <c r="N481" s="132"/>
      <c r="O481" s="132"/>
      <c r="P481" s="132"/>
      <c r="Q481" s="124">
        <f t="shared" si="17"/>
        <v>-7960.9600000001956</v>
      </c>
      <c r="R481" s="125">
        <f t="shared" si="18"/>
        <v>346.39918309859155</v>
      </c>
    </row>
    <row r="482" spans="1:18" x14ac:dyDescent="0.35">
      <c r="A482" s="131">
        <v>4</v>
      </c>
      <c r="B482" s="132" t="s">
        <v>60</v>
      </c>
      <c r="C482" s="132" t="s">
        <v>377</v>
      </c>
      <c r="D482" s="132" t="s">
        <v>95</v>
      </c>
      <c r="E482" s="132" t="s">
        <v>378</v>
      </c>
      <c r="F482" s="132" t="s">
        <v>180</v>
      </c>
      <c r="G482" s="132" t="s">
        <v>728</v>
      </c>
      <c r="H482" s="133">
        <v>3463</v>
      </c>
      <c r="I482" s="131">
        <v>3</v>
      </c>
      <c r="J482" s="134">
        <f>'เลย '!F44</f>
        <v>743675.24</v>
      </c>
      <c r="K482" s="135">
        <f>SUM('เลย '!AI44)</f>
        <v>766373.56</v>
      </c>
      <c r="L482" s="136">
        <f>'เลย '!AJ44</f>
        <v>1136176.33</v>
      </c>
      <c r="M482" s="136">
        <f>'เลย '!AK44</f>
        <v>1054049.47</v>
      </c>
      <c r="N482" s="132"/>
      <c r="O482" s="132"/>
      <c r="P482" s="132"/>
      <c r="Q482" s="124">
        <f t="shared" si="17"/>
        <v>82126.860000000102</v>
      </c>
      <c r="R482" s="125">
        <f t="shared" si="18"/>
        <v>328.09019058619697</v>
      </c>
    </row>
    <row r="483" spans="1:18" x14ac:dyDescent="0.35">
      <c r="A483" s="131">
        <v>5</v>
      </c>
      <c r="B483" s="132" t="s">
        <v>60</v>
      </c>
      <c r="C483" s="132" t="s">
        <v>377</v>
      </c>
      <c r="D483" s="132" t="s">
        <v>95</v>
      </c>
      <c r="E483" s="132" t="s">
        <v>378</v>
      </c>
      <c r="F483" s="132" t="s">
        <v>180</v>
      </c>
      <c r="G483" s="132" t="s">
        <v>729</v>
      </c>
      <c r="H483" s="133">
        <v>1364</v>
      </c>
      <c r="I483" s="131">
        <v>1</v>
      </c>
      <c r="J483" s="134">
        <f>'เลย '!F45</f>
        <v>309508.31</v>
      </c>
      <c r="K483" s="135">
        <f>SUM('เลย '!AI45)</f>
        <v>375343.49</v>
      </c>
      <c r="L483" s="136">
        <f>'เลย '!AJ45</f>
        <v>811347.35</v>
      </c>
      <c r="M483" s="136">
        <f>'เลย '!AK45</f>
        <v>716456.47</v>
      </c>
      <c r="N483" s="132"/>
      <c r="O483" s="132"/>
      <c r="P483" s="132"/>
      <c r="Q483" s="124">
        <f t="shared" si="17"/>
        <v>94890.880000000005</v>
      </c>
      <c r="R483" s="125">
        <f t="shared" si="18"/>
        <v>594.82943548387095</v>
      </c>
    </row>
    <row r="484" spans="1:18" x14ac:dyDescent="0.35">
      <c r="A484" s="131">
        <v>6</v>
      </c>
      <c r="B484" s="132" t="s">
        <v>60</v>
      </c>
      <c r="C484" s="132" t="s">
        <v>377</v>
      </c>
      <c r="D484" s="132" t="s">
        <v>95</v>
      </c>
      <c r="E484" s="132" t="s">
        <v>378</v>
      </c>
      <c r="F484" s="132" t="s">
        <v>180</v>
      </c>
      <c r="G484" s="132" t="s">
        <v>730</v>
      </c>
      <c r="H484" s="133">
        <v>4858</v>
      </c>
      <c r="I484" s="131">
        <v>4</v>
      </c>
      <c r="J484" s="134">
        <f>'เลย '!F46</f>
        <v>231347.43</v>
      </c>
      <c r="K484" s="135">
        <f>SUM('เลย '!AI46)</f>
        <v>287660.78999999998</v>
      </c>
      <c r="L484" s="136">
        <f>'เลย '!AJ46</f>
        <v>1363207.13</v>
      </c>
      <c r="M484" s="136">
        <f>'เลย '!AK46</f>
        <v>1415021.49</v>
      </c>
      <c r="N484" s="132"/>
      <c r="O484" s="132"/>
      <c r="P484" s="132"/>
      <c r="Q484" s="124">
        <f t="shared" si="17"/>
        <v>-51814.360000000102</v>
      </c>
      <c r="R484" s="125">
        <f t="shared" si="18"/>
        <v>280.61077192260188</v>
      </c>
    </row>
    <row r="485" spans="1:18" x14ac:dyDescent="0.35">
      <c r="A485" s="131">
        <v>7</v>
      </c>
      <c r="B485" s="132" t="s">
        <v>60</v>
      </c>
      <c r="C485" s="132" t="s">
        <v>377</v>
      </c>
      <c r="D485" s="132" t="s">
        <v>95</v>
      </c>
      <c r="E485" s="132" t="s">
        <v>378</v>
      </c>
      <c r="F485" s="132" t="s">
        <v>180</v>
      </c>
      <c r="G485" s="132" t="s">
        <v>731</v>
      </c>
      <c r="H485" s="133">
        <v>3450</v>
      </c>
      <c r="I485" s="131">
        <v>3</v>
      </c>
      <c r="J485" s="134">
        <f>'เลย '!F47</f>
        <v>636006.49</v>
      </c>
      <c r="K485" s="135">
        <f>SUM('เลย '!AI47)</f>
        <v>647436.42999999993</v>
      </c>
      <c r="L485" s="136">
        <f>'เลย '!AJ47</f>
        <v>1194817.76</v>
      </c>
      <c r="M485" s="136">
        <f>'เลย '!AK47</f>
        <v>1162484.7899999998</v>
      </c>
      <c r="N485" s="132"/>
      <c r="O485" s="132"/>
      <c r="P485" s="132"/>
      <c r="Q485" s="124">
        <f t="shared" si="17"/>
        <v>32332.970000000205</v>
      </c>
      <c r="R485" s="125">
        <f t="shared" si="18"/>
        <v>346.32398840579708</v>
      </c>
    </row>
    <row r="486" spans="1:18" x14ac:dyDescent="0.35">
      <c r="A486" s="131">
        <v>8</v>
      </c>
      <c r="B486" s="132" t="s">
        <v>60</v>
      </c>
      <c r="C486" s="132" t="s">
        <v>377</v>
      </c>
      <c r="D486" s="132" t="s">
        <v>95</v>
      </c>
      <c r="E486" s="132" t="s">
        <v>378</v>
      </c>
      <c r="F486" s="132" t="s">
        <v>180</v>
      </c>
      <c r="G486" s="132" t="s">
        <v>732</v>
      </c>
      <c r="H486" s="133">
        <v>2633</v>
      </c>
      <c r="I486" s="131">
        <v>2</v>
      </c>
      <c r="J486" s="134">
        <f>'เลย '!F48</f>
        <v>490537.39</v>
      </c>
      <c r="K486" s="135">
        <f>SUM('เลย '!AI48)</f>
        <v>537551.86</v>
      </c>
      <c r="L486" s="136">
        <f>'เลย '!AJ48</f>
        <v>1269652.0899999999</v>
      </c>
      <c r="M486" s="136">
        <f>'เลย '!AK48</f>
        <v>1313854.7</v>
      </c>
      <c r="N486" s="132"/>
      <c r="O486" s="132"/>
      <c r="P486" s="132"/>
      <c r="Q486" s="124">
        <f t="shared" si="17"/>
        <v>-44202.610000000102</v>
      </c>
      <c r="R486" s="125">
        <f t="shared" si="18"/>
        <v>482.20740220281044</v>
      </c>
    </row>
    <row r="487" spans="1:18" x14ac:dyDescent="0.35">
      <c r="A487" s="131">
        <v>9</v>
      </c>
      <c r="B487" s="132" t="s">
        <v>60</v>
      </c>
      <c r="C487" s="132" t="s">
        <v>377</v>
      </c>
      <c r="D487" s="132" t="s">
        <v>95</v>
      </c>
      <c r="E487" s="132" t="s">
        <v>378</v>
      </c>
      <c r="F487" s="132" t="s">
        <v>180</v>
      </c>
      <c r="G487" s="132" t="s">
        <v>733</v>
      </c>
      <c r="H487" s="133">
        <v>1642</v>
      </c>
      <c r="I487" s="131">
        <v>2</v>
      </c>
      <c r="J487" s="134">
        <f>'เลย '!F49</f>
        <v>522096.22</v>
      </c>
      <c r="K487" s="135">
        <f>SUM('เลย '!AI49)</f>
        <v>524806.67000000004</v>
      </c>
      <c r="L487" s="136">
        <f>'เลย '!AJ49</f>
        <v>832148.10000000009</v>
      </c>
      <c r="M487" s="136">
        <f>'เลย '!AK49</f>
        <v>741465.20000000007</v>
      </c>
      <c r="N487" s="132"/>
      <c r="O487" s="132"/>
      <c r="P487" s="132"/>
      <c r="Q487" s="124">
        <f t="shared" si="17"/>
        <v>90682.900000000023</v>
      </c>
      <c r="R487" s="125">
        <f t="shared" si="18"/>
        <v>506.78934226552991</v>
      </c>
    </row>
    <row r="488" spans="1:18" x14ac:dyDescent="0.35">
      <c r="A488" s="131">
        <v>10</v>
      </c>
      <c r="B488" s="132" t="s">
        <v>60</v>
      </c>
      <c r="C488" s="132" t="s">
        <v>377</v>
      </c>
      <c r="D488" s="132" t="s">
        <v>95</v>
      </c>
      <c r="E488" s="132" t="s">
        <v>378</v>
      </c>
      <c r="F488" s="132" t="s">
        <v>180</v>
      </c>
      <c r="G488" s="132" t="s">
        <v>734</v>
      </c>
      <c r="H488" s="133">
        <v>2100</v>
      </c>
      <c r="I488" s="131">
        <v>2</v>
      </c>
      <c r="J488" s="134">
        <f>'เลย '!F50</f>
        <v>662946.06000000006</v>
      </c>
      <c r="K488" s="135">
        <f>SUM('เลย '!AI50)</f>
        <v>689773.52</v>
      </c>
      <c r="L488" s="136">
        <f>'เลย '!AJ50</f>
        <v>678129.62</v>
      </c>
      <c r="M488" s="136">
        <f>'เลย '!AK50</f>
        <v>639382.37</v>
      </c>
      <c r="N488" s="132"/>
      <c r="O488" s="132"/>
      <c r="P488" s="132"/>
      <c r="Q488" s="124">
        <f t="shared" si="17"/>
        <v>38747.25</v>
      </c>
      <c r="R488" s="125">
        <f t="shared" si="18"/>
        <v>322.91886666666664</v>
      </c>
    </row>
    <row r="489" spans="1:18" x14ac:dyDescent="0.35">
      <c r="A489" s="131">
        <v>11</v>
      </c>
      <c r="B489" s="132" t="s">
        <v>60</v>
      </c>
      <c r="C489" s="132" t="s">
        <v>377</v>
      </c>
      <c r="D489" s="132" t="s">
        <v>95</v>
      </c>
      <c r="E489" s="132" t="s">
        <v>378</v>
      </c>
      <c r="F489" s="132" t="s">
        <v>180</v>
      </c>
      <c r="G489" s="132" t="s">
        <v>735</v>
      </c>
      <c r="H489" s="133">
        <v>1785</v>
      </c>
      <c r="I489" s="131">
        <v>2</v>
      </c>
      <c r="J489" s="134">
        <f>'เลย '!F51</f>
        <v>292151.01</v>
      </c>
      <c r="K489" s="135">
        <f>SUM('เลย '!AI51)</f>
        <v>355184.04000000004</v>
      </c>
      <c r="L489" s="136">
        <f>'เลย '!AJ51</f>
        <v>852032.98</v>
      </c>
      <c r="M489" s="136">
        <f>'เลย '!AK51</f>
        <v>837787.84</v>
      </c>
      <c r="N489" s="132"/>
      <c r="O489" s="132"/>
      <c r="P489" s="132"/>
      <c r="Q489" s="124">
        <f t="shared" si="17"/>
        <v>14245.140000000014</v>
      </c>
      <c r="R489" s="125">
        <f t="shared" si="18"/>
        <v>477.32940056022409</v>
      </c>
    </row>
    <row r="490" spans="1:18" s="143" customFormat="1" x14ac:dyDescent="0.35">
      <c r="A490" s="137">
        <v>4</v>
      </c>
      <c r="B490" s="138" t="s">
        <v>60</v>
      </c>
      <c r="C490" s="138"/>
      <c r="D490" s="138"/>
      <c r="E490" s="138" t="s">
        <v>77</v>
      </c>
      <c r="F490" s="138"/>
      <c r="G490" s="138" t="s">
        <v>380</v>
      </c>
      <c r="H490" s="144">
        <f>SUM(H479:H489)</f>
        <v>29899</v>
      </c>
      <c r="I490" s="137"/>
      <c r="J490" s="140">
        <f>SUM(J479:J489)</f>
        <v>4641106.76</v>
      </c>
      <c r="K490" s="140">
        <f>SUM(K479:K489)</f>
        <v>5090395.3099999996</v>
      </c>
      <c r="L490" s="140">
        <f>SUM(L479:L489)</f>
        <v>10978150.149999999</v>
      </c>
      <c r="M490" s="140">
        <f>SUM(M479:M489)</f>
        <v>10815838.609999998</v>
      </c>
      <c r="N490" s="138">
        <v>10</v>
      </c>
      <c r="O490" s="138">
        <v>10</v>
      </c>
      <c r="P490" s="138">
        <f>N490-O490</f>
        <v>0</v>
      </c>
      <c r="Q490" s="141">
        <f t="shared" si="17"/>
        <v>162311.54000000097</v>
      </c>
      <c r="R490" s="142">
        <f>L490/H490</f>
        <v>367.17449245794171</v>
      </c>
    </row>
    <row r="491" spans="1:18" x14ac:dyDescent="0.35">
      <c r="A491" s="131">
        <v>1</v>
      </c>
      <c r="B491" s="132" t="s">
        <v>60</v>
      </c>
      <c r="C491" s="132" t="s">
        <v>381</v>
      </c>
      <c r="D491" s="132" t="s">
        <v>141</v>
      </c>
      <c r="E491" s="132" t="s">
        <v>382</v>
      </c>
      <c r="F491" s="132" t="s">
        <v>329</v>
      </c>
      <c r="G491" s="132" t="s">
        <v>383</v>
      </c>
      <c r="H491" s="133"/>
      <c r="I491" s="131"/>
      <c r="J491" s="134"/>
      <c r="K491" s="135"/>
      <c r="L491" s="136"/>
      <c r="M491" s="136"/>
      <c r="N491" s="132"/>
      <c r="O491" s="132"/>
      <c r="P491" s="132"/>
    </row>
    <row r="492" spans="1:18" x14ac:dyDescent="0.35">
      <c r="A492" s="131">
        <v>2</v>
      </c>
      <c r="B492" s="132" t="s">
        <v>60</v>
      </c>
      <c r="C492" s="132" t="s">
        <v>381</v>
      </c>
      <c r="D492" s="132" t="s">
        <v>141</v>
      </c>
      <c r="E492" s="132" t="s">
        <v>382</v>
      </c>
      <c r="F492" s="132" t="s">
        <v>180</v>
      </c>
      <c r="G492" s="132" t="s">
        <v>736</v>
      </c>
      <c r="H492" s="133">
        <v>1114</v>
      </c>
      <c r="I492" s="131">
        <v>1</v>
      </c>
      <c r="J492" s="134">
        <f>'เลย '!F52</f>
        <v>516510.42</v>
      </c>
      <c r="K492" s="135">
        <f>SUM('เลย '!AI52)</f>
        <v>527357.06999999995</v>
      </c>
      <c r="L492" s="136">
        <f>'เลย '!AJ52</f>
        <v>676917.27</v>
      </c>
      <c r="M492" s="136">
        <f>'เลย '!AK52</f>
        <v>550890.13</v>
      </c>
      <c r="N492" s="132"/>
      <c r="O492" s="132"/>
      <c r="P492" s="132"/>
      <c r="Q492" s="124">
        <f t="shared" si="17"/>
        <v>126027.14000000001</v>
      </c>
      <c r="R492" s="125">
        <f t="shared" si="18"/>
        <v>607.64566427289049</v>
      </c>
    </row>
    <row r="493" spans="1:18" x14ac:dyDescent="0.35">
      <c r="A493" s="131">
        <v>3</v>
      </c>
      <c r="B493" s="132" t="s">
        <v>60</v>
      </c>
      <c r="C493" s="132" t="s">
        <v>381</v>
      </c>
      <c r="D493" s="132" t="s">
        <v>141</v>
      </c>
      <c r="E493" s="132" t="s">
        <v>382</v>
      </c>
      <c r="F493" s="132" t="s">
        <v>180</v>
      </c>
      <c r="G493" s="132" t="s">
        <v>737</v>
      </c>
      <c r="H493" s="133">
        <v>595</v>
      </c>
      <c r="I493" s="131">
        <v>1</v>
      </c>
      <c r="J493" s="134">
        <f>'เลย '!F53</f>
        <v>489798.95</v>
      </c>
      <c r="K493" s="135">
        <f>SUM('เลย '!AI53)</f>
        <v>560375.65999999992</v>
      </c>
      <c r="L493" s="136">
        <f>'เลย '!AJ53</f>
        <v>514527.17</v>
      </c>
      <c r="M493" s="136">
        <f>'เลย '!AK53</f>
        <v>344624.22000000003</v>
      </c>
      <c r="N493" s="132"/>
      <c r="O493" s="132"/>
      <c r="P493" s="132"/>
      <c r="Q493" s="124">
        <f t="shared" si="17"/>
        <v>169902.94999999995</v>
      </c>
      <c r="R493" s="125">
        <f t="shared" si="18"/>
        <v>864.75154621848742</v>
      </c>
    </row>
    <row r="494" spans="1:18" x14ac:dyDescent="0.35">
      <c r="A494" s="131">
        <v>4</v>
      </c>
      <c r="B494" s="132" t="s">
        <v>60</v>
      </c>
      <c r="C494" s="132" t="s">
        <v>381</v>
      </c>
      <c r="D494" s="132" t="s">
        <v>141</v>
      </c>
      <c r="E494" s="132" t="s">
        <v>382</v>
      </c>
      <c r="F494" s="132" t="s">
        <v>180</v>
      </c>
      <c r="G494" s="132" t="s">
        <v>738</v>
      </c>
      <c r="H494" s="133">
        <v>1925</v>
      </c>
      <c r="I494" s="131">
        <v>2</v>
      </c>
      <c r="J494" s="134">
        <f>'เลย '!F54</f>
        <v>367666.87</v>
      </c>
      <c r="K494" s="135">
        <f>SUM('เลย '!AI54)</f>
        <v>431205.16000000003</v>
      </c>
      <c r="L494" s="136">
        <f>'เลย '!AJ54</f>
        <v>791293.4800000001</v>
      </c>
      <c r="M494" s="136">
        <f>'เลย '!AK54</f>
        <v>649731.61</v>
      </c>
      <c r="N494" s="132"/>
      <c r="O494" s="132"/>
      <c r="P494" s="132"/>
      <c r="Q494" s="124">
        <f t="shared" si="17"/>
        <v>141561.87000000011</v>
      </c>
      <c r="R494" s="125">
        <f t="shared" si="18"/>
        <v>411.06154805194808</v>
      </c>
    </row>
    <row r="495" spans="1:18" x14ac:dyDescent="0.35">
      <c r="A495" s="131">
        <v>5</v>
      </c>
      <c r="B495" s="132" t="s">
        <v>60</v>
      </c>
      <c r="C495" s="132" t="s">
        <v>381</v>
      </c>
      <c r="D495" s="132" t="s">
        <v>141</v>
      </c>
      <c r="E495" s="132" t="s">
        <v>382</v>
      </c>
      <c r="F495" s="132" t="s">
        <v>180</v>
      </c>
      <c r="G495" s="132" t="s">
        <v>739</v>
      </c>
      <c r="H495" s="133">
        <v>3610</v>
      </c>
      <c r="I495" s="131">
        <v>3</v>
      </c>
      <c r="J495" s="134">
        <f>'เลย '!F55</f>
        <v>823435.32</v>
      </c>
      <c r="K495" s="135">
        <f>SUM('เลย '!AI55)</f>
        <v>944257.4</v>
      </c>
      <c r="L495" s="136">
        <f>'เลย '!AJ55</f>
        <v>1421063</v>
      </c>
      <c r="M495" s="136">
        <f>'เลย '!AK55</f>
        <v>1082408.31</v>
      </c>
      <c r="N495" s="132"/>
      <c r="O495" s="132"/>
      <c r="P495" s="132"/>
      <c r="Q495" s="124">
        <f t="shared" si="17"/>
        <v>338654.68999999994</v>
      </c>
      <c r="R495" s="125">
        <f t="shared" si="18"/>
        <v>393.64626038781165</v>
      </c>
    </row>
    <row r="496" spans="1:18" x14ac:dyDescent="0.35">
      <c r="A496" s="131">
        <v>6</v>
      </c>
      <c r="B496" s="132" t="s">
        <v>60</v>
      </c>
      <c r="C496" s="132" t="s">
        <v>381</v>
      </c>
      <c r="D496" s="132" t="s">
        <v>141</v>
      </c>
      <c r="E496" s="132" t="s">
        <v>382</v>
      </c>
      <c r="F496" s="132" t="s">
        <v>180</v>
      </c>
      <c r="G496" s="132" t="s">
        <v>740</v>
      </c>
      <c r="H496" s="133">
        <v>4226</v>
      </c>
      <c r="I496" s="131">
        <v>3</v>
      </c>
      <c r="J496" s="134">
        <f>'เลย '!F56</f>
        <v>599223.03</v>
      </c>
      <c r="K496" s="135">
        <f>SUM('เลย '!AI56)</f>
        <v>721973.29</v>
      </c>
      <c r="L496" s="136">
        <f>'เลย '!AJ56</f>
        <v>1283725.7</v>
      </c>
      <c r="M496" s="136">
        <f>'เลย '!AK56</f>
        <v>1080109.8599999999</v>
      </c>
      <c r="N496" s="132"/>
      <c r="O496" s="132"/>
      <c r="P496" s="132"/>
      <c r="Q496" s="124">
        <f t="shared" si="17"/>
        <v>203615.84000000008</v>
      </c>
      <c r="R496" s="125">
        <f t="shared" si="18"/>
        <v>303.76850449597725</v>
      </c>
    </row>
    <row r="497" spans="1:18" x14ac:dyDescent="0.35">
      <c r="A497" s="131">
        <v>7</v>
      </c>
      <c r="B497" s="132" t="s">
        <v>60</v>
      </c>
      <c r="C497" s="132" t="s">
        <v>381</v>
      </c>
      <c r="D497" s="132" t="s">
        <v>141</v>
      </c>
      <c r="E497" s="132" t="s">
        <v>382</v>
      </c>
      <c r="F497" s="132" t="s">
        <v>180</v>
      </c>
      <c r="G497" s="132" t="s">
        <v>741</v>
      </c>
      <c r="H497" s="133">
        <v>2265</v>
      </c>
      <c r="I497" s="131">
        <v>2</v>
      </c>
      <c r="J497" s="134">
        <f>'เลย '!F57</f>
        <v>508117.42</v>
      </c>
      <c r="K497" s="135">
        <f>SUM('เลย '!AI57)</f>
        <v>550296.50999999989</v>
      </c>
      <c r="L497" s="136">
        <f>'เลย '!AJ57</f>
        <v>1261152.94</v>
      </c>
      <c r="M497" s="136">
        <f>'เลย '!AK57</f>
        <v>1067279.3999999999</v>
      </c>
      <c r="N497" s="132"/>
      <c r="O497" s="132"/>
      <c r="P497" s="132"/>
      <c r="Q497" s="124">
        <f t="shared" si="17"/>
        <v>193873.54000000004</v>
      </c>
      <c r="R497" s="125">
        <f t="shared" si="18"/>
        <v>556.80041501103756</v>
      </c>
    </row>
    <row r="498" spans="1:18" x14ac:dyDescent="0.35">
      <c r="A498" s="131">
        <v>8</v>
      </c>
      <c r="B498" s="132" t="s">
        <v>60</v>
      </c>
      <c r="C498" s="132" t="s">
        <v>381</v>
      </c>
      <c r="D498" s="132" t="s">
        <v>141</v>
      </c>
      <c r="E498" s="132" t="s">
        <v>382</v>
      </c>
      <c r="F498" s="132" t="s">
        <v>180</v>
      </c>
      <c r="G498" s="132" t="s">
        <v>742</v>
      </c>
      <c r="H498" s="133">
        <v>1848</v>
      </c>
      <c r="I498" s="131">
        <v>2</v>
      </c>
      <c r="J498" s="134">
        <f>'เลย '!F58</f>
        <v>295736.19</v>
      </c>
      <c r="K498" s="135">
        <f>SUM('เลย '!AI58)</f>
        <v>303345.30000000005</v>
      </c>
      <c r="L498" s="136">
        <f>'เลย '!AJ58</f>
        <v>718018.25</v>
      </c>
      <c r="M498" s="136">
        <f>'เลย '!AK58</f>
        <v>679965.2</v>
      </c>
      <c r="N498" s="132"/>
      <c r="O498" s="132"/>
      <c r="P498" s="132"/>
      <c r="Q498" s="124">
        <f t="shared" si="17"/>
        <v>38053.050000000047</v>
      </c>
      <c r="R498" s="125">
        <f t="shared" si="18"/>
        <v>388.53801406926408</v>
      </c>
    </row>
    <row r="499" spans="1:18" x14ac:dyDescent="0.35">
      <c r="A499" s="131">
        <v>9</v>
      </c>
      <c r="B499" s="132" t="s">
        <v>60</v>
      </c>
      <c r="C499" s="132" t="s">
        <v>381</v>
      </c>
      <c r="D499" s="132" t="s">
        <v>141</v>
      </c>
      <c r="E499" s="132" t="s">
        <v>382</v>
      </c>
      <c r="F499" s="132" t="s">
        <v>180</v>
      </c>
      <c r="G499" s="132" t="s">
        <v>743</v>
      </c>
      <c r="H499" s="133">
        <v>1945</v>
      </c>
      <c r="I499" s="131">
        <v>2</v>
      </c>
      <c r="J499" s="134">
        <f>'เลย '!F59</f>
        <v>321908.25</v>
      </c>
      <c r="K499" s="135">
        <f>SUM('เลย '!AI59)</f>
        <v>377702.10000000003</v>
      </c>
      <c r="L499" s="136">
        <f>'เลย '!AJ59</f>
        <v>1023399.1699999999</v>
      </c>
      <c r="M499" s="136">
        <f>'เลย '!AK59</f>
        <v>811320.53</v>
      </c>
      <c r="N499" s="132"/>
      <c r="O499" s="132"/>
      <c r="P499" s="132"/>
      <c r="Q499" s="124">
        <f t="shared" si="17"/>
        <v>212078.6399999999</v>
      </c>
      <c r="R499" s="125">
        <f t="shared" si="18"/>
        <v>526.16923907455009</v>
      </c>
    </row>
    <row r="500" spans="1:18" x14ac:dyDescent="0.35">
      <c r="A500" s="131">
        <v>10</v>
      </c>
      <c r="B500" s="132" t="s">
        <v>60</v>
      </c>
      <c r="C500" s="132" t="s">
        <v>381</v>
      </c>
      <c r="D500" s="132" t="s">
        <v>141</v>
      </c>
      <c r="E500" s="132" t="s">
        <v>382</v>
      </c>
      <c r="F500" s="132" t="s">
        <v>180</v>
      </c>
      <c r="G500" s="132" t="s">
        <v>744</v>
      </c>
      <c r="H500" s="133">
        <v>4776</v>
      </c>
      <c r="I500" s="131">
        <v>4</v>
      </c>
      <c r="J500" s="134">
        <f>'เลย '!F60</f>
        <v>449594.98</v>
      </c>
      <c r="K500" s="135">
        <f>SUM('เลย '!AI60)</f>
        <v>558429.96</v>
      </c>
      <c r="L500" s="136">
        <f>'เลย '!AJ60</f>
        <v>1566868.79</v>
      </c>
      <c r="M500" s="136">
        <f>'เลย '!AK60</f>
        <v>1183919.58</v>
      </c>
      <c r="N500" s="132"/>
      <c r="O500" s="132"/>
      <c r="P500" s="132"/>
      <c r="Q500" s="124">
        <f t="shared" si="17"/>
        <v>382949.20999999996</v>
      </c>
      <c r="R500" s="125">
        <f t="shared" si="18"/>
        <v>328.07135469011729</v>
      </c>
    </row>
    <row r="501" spans="1:18" x14ac:dyDescent="0.35">
      <c r="A501" s="131">
        <v>11</v>
      </c>
      <c r="B501" s="132" t="s">
        <v>60</v>
      </c>
      <c r="C501" s="132" t="s">
        <v>381</v>
      </c>
      <c r="D501" s="132" t="s">
        <v>141</v>
      </c>
      <c r="E501" s="132" t="s">
        <v>382</v>
      </c>
      <c r="F501" s="132" t="s">
        <v>180</v>
      </c>
      <c r="G501" s="132" t="s">
        <v>745</v>
      </c>
      <c r="H501" s="133">
        <v>5154</v>
      </c>
      <c r="I501" s="131">
        <v>4</v>
      </c>
      <c r="J501" s="134">
        <f>'เลย '!F61</f>
        <v>1004915.88</v>
      </c>
      <c r="K501" s="135">
        <f>SUM('เลย '!AI61)</f>
        <v>1299161.42</v>
      </c>
      <c r="L501" s="136">
        <f>'เลย '!AJ61</f>
        <v>1960759.61</v>
      </c>
      <c r="M501" s="136">
        <f>'เลย '!AK61</f>
        <v>1643325.5199999998</v>
      </c>
      <c r="N501" s="132"/>
      <c r="O501" s="132"/>
      <c r="P501" s="132"/>
      <c r="Q501" s="124">
        <f t="shared" si="17"/>
        <v>317434.09000000032</v>
      </c>
      <c r="R501" s="125">
        <f t="shared" si="18"/>
        <v>380.43453822273966</v>
      </c>
    </row>
    <row r="502" spans="1:18" x14ac:dyDescent="0.35">
      <c r="A502" s="131">
        <v>12</v>
      </c>
      <c r="B502" s="132" t="s">
        <v>60</v>
      </c>
      <c r="C502" s="132" t="s">
        <v>381</v>
      </c>
      <c r="D502" s="132" t="s">
        <v>141</v>
      </c>
      <c r="E502" s="132" t="s">
        <v>382</v>
      </c>
      <c r="F502" s="132" t="s">
        <v>180</v>
      </c>
      <c r="G502" s="132" t="s">
        <v>746</v>
      </c>
      <c r="H502" s="133">
        <v>3300</v>
      </c>
      <c r="I502" s="131">
        <v>3</v>
      </c>
      <c r="J502" s="134">
        <f>'เลย '!F62</f>
        <v>305005.15000000002</v>
      </c>
      <c r="K502" s="135">
        <f>SUM('เลย '!AI62)</f>
        <v>401339.77</v>
      </c>
      <c r="L502" s="136">
        <f>'เลย '!AJ62</f>
        <v>1145651.28</v>
      </c>
      <c r="M502" s="136">
        <f>'เลย '!AK62</f>
        <v>935975.83</v>
      </c>
      <c r="N502" s="132"/>
      <c r="O502" s="132"/>
      <c r="P502" s="132"/>
      <c r="Q502" s="124">
        <f t="shared" si="17"/>
        <v>209675.45000000007</v>
      </c>
      <c r="R502" s="125">
        <f t="shared" si="18"/>
        <v>347.16705454545456</v>
      </c>
    </row>
    <row r="503" spans="1:18" x14ac:dyDescent="0.35">
      <c r="A503" s="131">
        <v>13</v>
      </c>
      <c r="B503" s="132" t="s">
        <v>60</v>
      </c>
      <c r="C503" s="132" t="s">
        <v>381</v>
      </c>
      <c r="D503" s="132" t="s">
        <v>141</v>
      </c>
      <c r="E503" s="132" t="s">
        <v>382</v>
      </c>
      <c r="F503" s="132" t="s">
        <v>180</v>
      </c>
      <c r="G503" s="132" t="s">
        <v>747</v>
      </c>
      <c r="H503" s="133">
        <v>2046</v>
      </c>
      <c r="I503" s="131">
        <v>2</v>
      </c>
      <c r="J503" s="134">
        <f>'เลย '!F63</f>
        <v>348122.91</v>
      </c>
      <c r="K503" s="135">
        <f>SUM('เลย '!AI63)</f>
        <v>462747.29</v>
      </c>
      <c r="L503" s="136">
        <f>'เลย '!AJ63</f>
        <v>986590.97</v>
      </c>
      <c r="M503" s="136">
        <f>'เลย '!AK63</f>
        <v>819813.61999999988</v>
      </c>
      <c r="N503" s="132"/>
      <c r="O503" s="132"/>
      <c r="P503" s="132"/>
      <c r="Q503" s="124">
        <f t="shared" si="17"/>
        <v>166777.35000000009</v>
      </c>
      <c r="R503" s="125">
        <f t="shared" si="18"/>
        <v>482.20477517106548</v>
      </c>
    </row>
    <row r="504" spans="1:18" x14ac:dyDescent="0.35">
      <c r="A504" s="131">
        <v>14</v>
      </c>
      <c r="B504" s="132" t="s">
        <v>60</v>
      </c>
      <c r="C504" s="132" t="s">
        <v>381</v>
      </c>
      <c r="D504" s="132" t="s">
        <v>141</v>
      </c>
      <c r="E504" s="132" t="s">
        <v>382</v>
      </c>
      <c r="F504" s="132" t="s">
        <v>180</v>
      </c>
      <c r="G504" s="132" t="s">
        <v>748</v>
      </c>
      <c r="H504" s="133">
        <v>4503</v>
      </c>
      <c r="I504" s="131">
        <v>4</v>
      </c>
      <c r="J504" s="134">
        <f>'เลย '!F64</f>
        <v>253211.3</v>
      </c>
      <c r="K504" s="135">
        <f>SUM('เลย '!AI64)</f>
        <v>287737.59999999998</v>
      </c>
      <c r="L504" s="136">
        <f>'เลย '!AJ64</f>
        <v>618198.43999999994</v>
      </c>
      <c r="M504" s="136">
        <f>'เลย '!AK64</f>
        <v>568380.78</v>
      </c>
      <c r="N504" s="132"/>
      <c r="O504" s="132"/>
      <c r="P504" s="132"/>
      <c r="Q504" s="124">
        <f t="shared" si="17"/>
        <v>49817.659999999916</v>
      </c>
      <c r="R504" s="125">
        <f t="shared" si="18"/>
        <v>137.28590717299576</v>
      </c>
    </row>
    <row r="505" spans="1:18" s="143" customFormat="1" x14ac:dyDescent="0.35">
      <c r="A505" s="137">
        <v>5</v>
      </c>
      <c r="B505" s="138" t="s">
        <v>60</v>
      </c>
      <c r="C505" s="138"/>
      <c r="D505" s="138"/>
      <c r="E505" s="138" t="s">
        <v>77</v>
      </c>
      <c r="F505" s="138"/>
      <c r="G505" s="138" t="s">
        <v>384</v>
      </c>
      <c r="H505" s="144">
        <f>SUM(H491:H504)</f>
        <v>37307</v>
      </c>
      <c r="I505" s="137"/>
      <c r="J505" s="140">
        <f>SUM(J491:J504)</f>
        <v>6283246.6699999999</v>
      </c>
      <c r="K505" s="140">
        <f>SUM(K491:K504)</f>
        <v>7425928.5299999984</v>
      </c>
      <c r="L505" s="140">
        <f>SUM(L491:L504)</f>
        <v>13968166.069999998</v>
      </c>
      <c r="M505" s="140">
        <f>SUM(M491:M504)</f>
        <v>11417744.589999998</v>
      </c>
      <c r="N505" s="138">
        <v>13</v>
      </c>
      <c r="O505" s="138">
        <v>13</v>
      </c>
      <c r="P505" s="138">
        <f>N505-O505</f>
        <v>0</v>
      </c>
      <c r="Q505" s="141">
        <f t="shared" si="17"/>
        <v>2550421.4800000004</v>
      </c>
      <c r="R505" s="142">
        <f>L505/H505</f>
        <v>374.41139920122225</v>
      </c>
    </row>
    <row r="506" spans="1:18" x14ac:dyDescent="0.35">
      <c r="A506" s="131">
        <v>1</v>
      </c>
      <c r="B506" s="132" t="s">
        <v>60</v>
      </c>
      <c r="C506" s="132" t="s">
        <v>385</v>
      </c>
      <c r="D506" s="132" t="s">
        <v>102</v>
      </c>
      <c r="E506" s="132" t="s">
        <v>386</v>
      </c>
      <c r="F506" s="132" t="s">
        <v>210</v>
      </c>
      <c r="G506" s="132" t="s">
        <v>387</v>
      </c>
      <c r="H506" s="133"/>
      <c r="I506" s="131"/>
      <c r="J506" s="134"/>
      <c r="K506" s="135"/>
      <c r="L506" s="136"/>
      <c r="M506" s="136"/>
      <c r="N506" s="132"/>
      <c r="O506" s="132"/>
      <c r="P506" s="132"/>
    </row>
    <row r="507" spans="1:18" x14ac:dyDescent="0.35">
      <c r="A507" s="131">
        <v>2</v>
      </c>
      <c r="B507" s="132" t="s">
        <v>60</v>
      </c>
      <c r="C507" s="132" t="s">
        <v>385</v>
      </c>
      <c r="D507" s="132" t="s">
        <v>102</v>
      </c>
      <c r="E507" s="132" t="s">
        <v>386</v>
      </c>
      <c r="F507" s="132" t="s">
        <v>180</v>
      </c>
      <c r="G507" s="132" t="s">
        <v>749</v>
      </c>
      <c r="H507" s="133">
        <v>1295</v>
      </c>
      <c r="I507" s="131">
        <v>1</v>
      </c>
      <c r="J507" s="134">
        <f>'เลย '!F65</f>
        <v>616852.93999999994</v>
      </c>
      <c r="K507" s="135">
        <f>SUM('เลย '!AI65)</f>
        <v>606831.27999999991</v>
      </c>
      <c r="L507" s="136">
        <f>'เลย '!AJ65</f>
        <v>1114439.78</v>
      </c>
      <c r="M507" s="136">
        <f>'เลย '!AK65</f>
        <v>832921.83000000007</v>
      </c>
      <c r="N507" s="132"/>
      <c r="O507" s="132"/>
      <c r="P507" s="132"/>
      <c r="Q507" s="124">
        <f t="shared" si="17"/>
        <v>281517.94999999995</v>
      </c>
      <c r="R507" s="125">
        <f t="shared" si="18"/>
        <v>860.57125868725871</v>
      </c>
    </row>
    <row r="508" spans="1:18" x14ac:dyDescent="0.35">
      <c r="A508" s="131">
        <v>3</v>
      </c>
      <c r="B508" s="132" t="s">
        <v>60</v>
      </c>
      <c r="C508" s="132" t="s">
        <v>385</v>
      </c>
      <c r="D508" s="132" t="s">
        <v>102</v>
      </c>
      <c r="E508" s="132" t="s">
        <v>386</v>
      </c>
      <c r="F508" s="132" t="s">
        <v>180</v>
      </c>
      <c r="G508" s="132" t="s">
        <v>750</v>
      </c>
      <c r="H508" s="133">
        <v>1368</v>
      </c>
      <c r="I508" s="131">
        <v>1</v>
      </c>
      <c r="J508" s="134">
        <f>'เลย '!F66</f>
        <v>872214</v>
      </c>
      <c r="K508" s="135">
        <f>SUM('เลย '!AI66)</f>
        <v>887405.4</v>
      </c>
      <c r="L508" s="136">
        <f>'เลย '!AJ66</f>
        <v>1171023.3900000001</v>
      </c>
      <c r="M508" s="136">
        <f>'เลย '!AK66</f>
        <v>785158.91</v>
      </c>
      <c r="N508" s="132"/>
      <c r="O508" s="132"/>
      <c r="P508" s="132"/>
      <c r="Q508" s="124">
        <f t="shared" si="17"/>
        <v>385864.4800000001</v>
      </c>
      <c r="R508" s="125">
        <f t="shared" si="18"/>
        <v>856.01125000000013</v>
      </c>
    </row>
    <row r="509" spans="1:18" x14ac:dyDescent="0.35">
      <c r="A509" s="131">
        <v>4</v>
      </c>
      <c r="B509" s="132" t="s">
        <v>60</v>
      </c>
      <c r="C509" s="132" t="s">
        <v>385</v>
      </c>
      <c r="D509" s="132" t="s">
        <v>102</v>
      </c>
      <c r="E509" s="132" t="s">
        <v>386</v>
      </c>
      <c r="F509" s="132" t="s">
        <v>180</v>
      </c>
      <c r="G509" s="132" t="s">
        <v>751</v>
      </c>
      <c r="H509" s="133">
        <v>2588</v>
      </c>
      <c r="I509" s="131">
        <v>2</v>
      </c>
      <c r="J509" s="134">
        <f>'เลย '!F67</f>
        <v>600964.34</v>
      </c>
      <c r="K509" s="135">
        <f>SUM('เลย '!AI67)</f>
        <v>654989.75</v>
      </c>
      <c r="L509" s="136">
        <f>'เลย '!AJ67</f>
        <v>1210091.6099999999</v>
      </c>
      <c r="M509" s="136">
        <f>'เลย '!AK67</f>
        <v>898249.09</v>
      </c>
      <c r="N509" s="132"/>
      <c r="O509" s="132"/>
      <c r="P509" s="132"/>
      <c r="Q509" s="124">
        <f t="shared" si="17"/>
        <v>311842.5199999999</v>
      </c>
      <c r="R509" s="125">
        <f t="shared" si="18"/>
        <v>467.57790185471401</v>
      </c>
    </row>
    <row r="510" spans="1:18" x14ac:dyDescent="0.35">
      <c r="A510" s="131">
        <v>5</v>
      </c>
      <c r="B510" s="132" t="s">
        <v>60</v>
      </c>
      <c r="C510" s="132" t="s">
        <v>385</v>
      </c>
      <c r="D510" s="132" t="s">
        <v>102</v>
      </c>
      <c r="E510" s="132" t="s">
        <v>386</v>
      </c>
      <c r="F510" s="132" t="s">
        <v>180</v>
      </c>
      <c r="G510" s="132" t="s">
        <v>752</v>
      </c>
      <c r="H510" s="133">
        <v>1190</v>
      </c>
      <c r="I510" s="131">
        <v>1</v>
      </c>
      <c r="J510" s="134">
        <f>'เลย '!F68</f>
        <v>593972.97</v>
      </c>
      <c r="K510" s="135">
        <f>SUM('เลย '!AI68)</f>
        <v>627614.21</v>
      </c>
      <c r="L510" s="136">
        <f>'เลย '!AJ68</f>
        <v>1125474.8799999999</v>
      </c>
      <c r="M510" s="136">
        <f>'เลย '!AK68</f>
        <v>902461.42999999993</v>
      </c>
      <c r="N510" s="132"/>
      <c r="O510" s="132"/>
      <c r="P510" s="132"/>
      <c r="Q510" s="124">
        <f t="shared" si="17"/>
        <v>223013.44999999995</v>
      </c>
      <c r="R510" s="125">
        <f t="shared" si="18"/>
        <v>945.77721008403353</v>
      </c>
    </row>
    <row r="511" spans="1:18" x14ac:dyDescent="0.35">
      <c r="A511" s="131">
        <v>6</v>
      </c>
      <c r="B511" s="132" t="s">
        <v>60</v>
      </c>
      <c r="C511" s="132" t="s">
        <v>385</v>
      </c>
      <c r="D511" s="132" t="s">
        <v>102</v>
      </c>
      <c r="E511" s="132" t="s">
        <v>386</v>
      </c>
      <c r="F511" s="132" t="s">
        <v>180</v>
      </c>
      <c r="G511" s="132" t="s">
        <v>753</v>
      </c>
      <c r="H511" s="133">
        <v>897</v>
      </c>
      <c r="I511" s="131">
        <v>1</v>
      </c>
      <c r="J511" s="134">
        <f>'เลย '!F69</f>
        <v>413129.53</v>
      </c>
      <c r="K511" s="135">
        <f>SUM('เลย '!AI69)</f>
        <v>403951.80000000005</v>
      </c>
      <c r="L511" s="136">
        <f>'เลย '!AJ69</f>
        <v>773156.40999999992</v>
      </c>
      <c r="M511" s="136">
        <f>'เลย '!AK69</f>
        <v>598885.69999999995</v>
      </c>
      <c r="N511" s="132"/>
      <c r="O511" s="132"/>
      <c r="P511" s="132"/>
      <c r="Q511" s="124">
        <f t="shared" si="17"/>
        <v>174270.70999999996</v>
      </c>
      <c r="R511" s="125">
        <f t="shared" si="18"/>
        <v>861.93579710144923</v>
      </c>
    </row>
    <row r="512" spans="1:18" s="143" customFormat="1" x14ac:dyDescent="0.35">
      <c r="A512" s="137">
        <v>6</v>
      </c>
      <c r="B512" s="138" t="s">
        <v>60</v>
      </c>
      <c r="C512" s="138"/>
      <c r="D512" s="138"/>
      <c r="E512" s="138" t="s">
        <v>77</v>
      </c>
      <c r="F512" s="138"/>
      <c r="G512" s="138" t="s">
        <v>388</v>
      </c>
      <c r="H512" s="144">
        <f>SUM(H506:H511)</f>
        <v>7338</v>
      </c>
      <c r="I512" s="137"/>
      <c r="J512" s="140">
        <f>SUM(J506:J511)</f>
        <v>3097133.7800000003</v>
      </c>
      <c r="K512" s="140">
        <f>SUM(K506:K511)</f>
        <v>3180792.4399999995</v>
      </c>
      <c r="L512" s="140">
        <f>SUM(L506:L511)</f>
        <v>5394186.0700000003</v>
      </c>
      <c r="M512" s="140">
        <f>SUM(M506:M511)</f>
        <v>4017676.96</v>
      </c>
      <c r="N512" s="138">
        <v>5</v>
      </c>
      <c r="O512" s="138">
        <v>5</v>
      </c>
      <c r="P512" s="138">
        <f>N512-O512</f>
        <v>0</v>
      </c>
      <c r="Q512" s="141">
        <f t="shared" si="17"/>
        <v>1376509.1100000003</v>
      </c>
      <c r="R512" s="142">
        <f>L512/H512</f>
        <v>735.10303488689021</v>
      </c>
    </row>
    <row r="513" spans="1:18" x14ac:dyDescent="0.35">
      <c r="A513" s="131">
        <v>1</v>
      </c>
      <c r="B513" s="132" t="s">
        <v>60</v>
      </c>
      <c r="C513" s="132" t="s">
        <v>389</v>
      </c>
      <c r="D513" s="132" t="s">
        <v>109</v>
      </c>
      <c r="E513" s="132" t="s">
        <v>390</v>
      </c>
      <c r="F513" s="132" t="s">
        <v>210</v>
      </c>
      <c r="G513" s="132" t="s">
        <v>391</v>
      </c>
      <c r="H513" s="133"/>
      <c r="I513" s="131"/>
      <c r="J513" s="134"/>
      <c r="K513" s="135"/>
      <c r="L513" s="136"/>
      <c r="M513" s="136"/>
      <c r="N513" s="132"/>
      <c r="O513" s="132"/>
      <c r="P513" s="132"/>
    </row>
    <row r="514" spans="1:18" x14ac:dyDescent="0.35">
      <c r="A514" s="131">
        <v>2</v>
      </c>
      <c r="B514" s="132" t="s">
        <v>60</v>
      </c>
      <c r="C514" s="132" t="s">
        <v>389</v>
      </c>
      <c r="D514" s="132" t="s">
        <v>109</v>
      </c>
      <c r="E514" s="132" t="s">
        <v>390</v>
      </c>
      <c r="F514" s="132" t="s">
        <v>180</v>
      </c>
      <c r="G514" s="132" t="s">
        <v>754</v>
      </c>
      <c r="H514" s="133">
        <v>2172</v>
      </c>
      <c r="I514" s="131">
        <v>2</v>
      </c>
      <c r="J514" s="134">
        <f>'เลย '!F70</f>
        <v>133726.94</v>
      </c>
      <c r="K514" s="135">
        <f>SUM('เลย '!AI70)</f>
        <v>275029.21999999997</v>
      </c>
      <c r="L514" s="136">
        <f>'เลย '!AJ70</f>
        <v>1042454.83</v>
      </c>
      <c r="M514" s="136">
        <f>'เลย '!AK70</f>
        <v>1014695.42</v>
      </c>
      <c r="N514" s="132"/>
      <c r="O514" s="132"/>
      <c r="P514" s="132"/>
      <c r="Q514" s="124">
        <f t="shared" si="17"/>
        <v>27759.409999999916</v>
      </c>
      <c r="R514" s="125">
        <f t="shared" si="18"/>
        <v>479.95157918968692</v>
      </c>
    </row>
    <row r="515" spans="1:18" x14ac:dyDescent="0.35">
      <c r="A515" s="131">
        <v>3</v>
      </c>
      <c r="B515" s="132" t="s">
        <v>60</v>
      </c>
      <c r="C515" s="132" t="s">
        <v>389</v>
      </c>
      <c r="D515" s="132" t="s">
        <v>109</v>
      </c>
      <c r="E515" s="132" t="s">
        <v>390</v>
      </c>
      <c r="F515" s="132" t="s">
        <v>180</v>
      </c>
      <c r="G515" s="132" t="s">
        <v>755</v>
      </c>
      <c r="H515" s="133">
        <v>3964</v>
      </c>
      <c r="I515" s="131">
        <v>3</v>
      </c>
      <c r="J515" s="134">
        <f>'เลย '!F71</f>
        <v>669193.81999999995</v>
      </c>
      <c r="K515" s="135">
        <f>SUM('เลย '!AI71)</f>
        <v>892093.59</v>
      </c>
      <c r="L515" s="136">
        <f>'เลย '!AJ71</f>
        <v>1889187.88</v>
      </c>
      <c r="M515" s="136">
        <f>'เลย '!AK71</f>
        <v>1754839</v>
      </c>
      <c r="N515" s="132"/>
      <c r="O515" s="132"/>
      <c r="P515" s="132"/>
      <c r="Q515" s="124">
        <f t="shared" si="17"/>
        <v>134348.87999999989</v>
      </c>
      <c r="R515" s="125">
        <f t="shared" si="18"/>
        <v>476.58624621594345</v>
      </c>
    </row>
    <row r="516" spans="1:18" x14ac:dyDescent="0.35">
      <c r="A516" s="131">
        <v>4</v>
      </c>
      <c r="B516" s="132" t="s">
        <v>60</v>
      </c>
      <c r="C516" s="132" t="s">
        <v>389</v>
      </c>
      <c r="D516" s="132" t="s">
        <v>109</v>
      </c>
      <c r="E516" s="132" t="s">
        <v>390</v>
      </c>
      <c r="F516" s="132" t="s">
        <v>180</v>
      </c>
      <c r="G516" s="132" t="s">
        <v>756</v>
      </c>
      <c r="H516" s="133">
        <v>1498</v>
      </c>
      <c r="I516" s="131">
        <v>1</v>
      </c>
      <c r="J516" s="134">
        <f>'เลย '!F72</f>
        <v>156914.01</v>
      </c>
      <c r="K516" s="135">
        <f>SUM('เลย '!AI72)</f>
        <v>165588.28</v>
      </c>
      <c r="L516" s="136">
        <f>'เลย '!AJ72</f>
        <v>813656.15999999992</v>
      </c>
      <c r="M516" s="136">
        <f>'เลย '!AK72</f>
        <v>802062.35999999987</v>
      </c>
      <c r="N516" s="132"/>
      <c r="O516" s="132"/>
      <c r="P516" s="132"/>
      <c r="Q516" s="124">
        <f t="shared" si="17"/>
        <v>11593.800000000047</v>
      </c>
      <c r="R516" s="125">
        <f t="shared" si="18"/>
        <v>543.16165554072086</v>
      </c>
    </row>
    <row r="517" spans="1:18" x14ac:dyDescent="0.35">
      <c r="A517" s="131">
        <v>5</v>
      </c>
      <c r="B517" s="132" t="s">
        <v>60</v>
      </c>
      <c r="C517" s="132" t="s">
        <v>389</v>
      </c>
      <c r="D517" s="132" t="s">
        <v>109</v>
      </c>
      <c r="E517" s="132" t="s">
        <v>390</v>
      </c>
      <c r="F517" s="132" t="s">
        <v>180</v>
      </c>
      <c r="G517" s="132" t="s">
        <v>757</v>
      </c>
      <c r="H517" s="133">
        <v>1440</v>
      </c>
      <c r="I517" s="131">
        <v>1</v>
      </c>
      <c r="J517" s="134">
        <f>'เลย '!F73</f>
        <v>103250.8</v>
      </c>
      <c r="K517" s="135">
        <f>SUM('เลย '!AI73)</f>
        <v>90836.2</v>
      </c>
      <c r="L517" s="136">
        <f>'เลย '!AJ73</f>
        <v>967559.47</v>
      </c>
      <c r="M517" s="136">
        <f>'เลย '!AK73</f>
        <v>1029350.67</v>
      </c>
      <c r="N517" s="132"/>
      <c r="O517" s="132"/>
      <c r="P517" s="132"/>
      <c r="Q517" s="124">
        <f t="shared" si="17"/>
        <v>-61791.20000000007</v>
      </c>
      <c r="R517" s="125">
        <f t="shared" si="18"/>
        <v>671.91629861111107</v>
      </c>
    </row>
    <row r="518" spans="1:18" x14ac:dyDescent="0.35">
      <c r="A518" s="131">
        <v>6</v>
      </c>
      <c r="B518" s="132" t="s">
        <v>60</v>
      </c>
      <c r="C518" s="132" t="s">
        <v>389</v>
      </c>
      <c r="D518" s="132" t="s">
        <v>109</v>
      </c>
      <c r="E518" s="132" t="s">
        <v>390</v>
      </c>
      <c r="F518" s="132" t="s">
        <v>180</v>
      </c>
      <c r="G518" s="132" t="s">
        <v>758</v>
      </c>
      <c r="H518" s="133">
        <v>1880</v>
      </c>
      <c r="I518" s="131">
        <v>2</v>
      </c>
      <c r="J518" s="134">
        <f>'เลย '!F74</f>
        <v>216540.72</v>
      </c>
      <c r="K518" s="135">
        <f>SUM('เลย '!AI74)</f>
        <v>233396.47</v>
      </c>
      <c r="L518" s="136">
        <f>'เลย '!AJ74</f>
        <v>950523.7</v>
      </c>
      <c r="M518" s="136">
        <f>'เลย '!AK74</f>
        <v>898001.01</v>
      </c>
      <c r="N518" s="132"/>
      <c r="O518" s="132"/>
      <c r="P518" s="132"/>
      <c r="Q518" s="124">
        <f t="shared" si="17"/>
        <v>52522.689999999944</v>
      </c>
      <c r="R518" s="125">
        <f t="shared" si="18"/>
        <v>505.5977127659574</v>
      </c>
    </row>
    <row r="519" spans="1:18" x14ac:dyDescent="0.35">
      <c r="A519" s="131">
        <v>7</v>
      </c>
      <c r="B519" s="132" t="s">
        <v>60</v>
      </c>
      <c r="C519" s="132" t="s">
        <v>389</v>
      </c>
      <c r="D519" s="132" t="s">
        <v>109</v>
      </c>
      <c r="E519" s="132" t="s">
        <v>390</v>
      </c>
      <c r="F519" s="132" t="s">
        <v>180</v>
      </c>
      <c r="G519" s="132" t="s">
        <v>759</v>
      </c>
      <c r="H519" s="133">
        <v>2455</v>
      </c>
      <c r="I519" s="131">
        <v>2</v>
      </c>
      <c r="J519" s="134">
        <f>'เลย '!F75</f>
        <v>257413.83</v>
      </c>
      <c r="K519" s="135">
        <f>SUM('เลย '!AI75)</f>
        <v>448430.75999999995</v>
      </c>
      <c r="L519" s="136">
        <f>'เลย '!AJ75</f>
        <v>1495438.0699999998</v>
      </c>
      <c r="M519" s="136">
        <f>'เลย '!AK75</f>
        <v>1089393.05</v>
      </c>
      <c r="N519" s="132"/>
      <c r="O519" s="132"/>
      <c r="P519" s="132"/>
      <c r="Q519" s="124">
        <f t="shared" ref="Q519:Q582" si="19">L519-M519</f>
        <v>406045.01999999979</v>
      </c>
      <c r="R519" s="125">
        <f t="shared" ref="R519:R581" si="20">L519/H519</f>
        <v>609.13974338085529</v>
      </c>
    </row>
    <row r="520" spans="1:18" s="143" customFormat="1" x14ac:dyDescent="0.35">
      <c r="A520" s="137">
        <v>7</v>
      </c>
      <c r="B520" s="138" t="s">
        <v>60</v>
      </c>
      <c r="C520" s="138"/>
      <c r="D520" s="138"/>
      <c r="E520" s="138" t="s">
        <v>77</v>
      </c>
      <c r="F520" s="138"/>
      <c r="G520" s="138" t="s">
        <v>392</v>
      </c>
      <c r="H520" s="144">
        <f>SUM(H513:H519)</f>
        <v>13409</v>
      </c>
      <c r="I520" s="137"/>
      <c r="J520" s="140">
        <f>SUM(J513:J519)</f>
        <v>1537040.12</v>
      </c>
      <c r="K520" s="140">
        <f>SUM(K513:K519)</f>
        <v>2105374.52</v>
      </c>
      <c r="L520" s="140">
        <f>SUM(L513:L519)</f>
        <v>7158820.1099999994</v>
      </c>
      <c r="M520" s="140">
        <f>SUM(M513:M519)</f>
        <v>6588341.5099999998</v>
      </c>
      <c r="N520" s="138">
        <v>6</v>
      </c>
      <c r="O520" s="138">
        <v>6</v>
      </c>
      <c r="P520" s="138">
        <f>N520-O520</f>
        <v>0</v>
      </c>
      <c r="Q520" s="141">
        <f t="shared" si="19"/>
        <v>570478.59999999963</v>
      </c>
      <c r="R520" s="142">
        <f>L520/H520</f>
        <v>533.88172943545374</v>
      </c>
    </row>
    <row r="521" spans="1:18" x14ac:dyDescent="0.35">
      <c r="A521" s="131">
        <v>1</v>
      </c>
      <c r="B521" s="132" t="s">
        <v>60</v>
      </c>
      <c r="C521" s="132" t="s">
        <v>393</v>
      </c>
      <c r="D521" s="132" t="s">
        <v>116</v>
      </c>
      <c r="E521" s="132" t="s">
        <v>394</v>
      </c>
      <c r="F521" s="132" t="s">
        <v>210</v>
      </c>
      <c r="G521" s="132" t="s">
        <v>395</v>
      </c>
      <c r="H521" s="133"/>
      <c r="I521" s="131"/>
      <c r="J521" s="134"/>
      <c r="K521" s="135"/>
      <c r="L521" s="136"/>
      <c r="M521" s="136"/>
      <c r="N521" s="132"/>
      <c r="O521" s="132"/>
      <c r="P521" s="132"/>
    </row>
    <row r="522" spans="1:18" x14ac:dyDescent="0.35">
      <c r="A522" s="131">
        <v>2</v>
      </c>
      <c r="B522" s="132" t="s">
        <v>60</v>
      </c>
      <c r="C522" s="132" t="s">
        <v>393</v>
      </c>
      <c r="D522" s="132" t="s">
        <v>116</v>
      </c>
      <c r="E522" s="132" t="s">
        <v>394</v>
      </c>
      <c r="F522" s="132" t="s">
        <v>180</v>
      </c>
      <c r="G522" s="132" t="s">
        <v>760</v>
      </c>
      <c r="H522" s="133">
        <v>1765</v>
      </c>
      <c r="I522" s="131">
        <v>2</v>
      </c>
      <c r="J522" s="134">
        <f>'เลย '!F76</f>
        <v>205318.76</v>
      </c>
      <c r="K522" s="135">
        <f>SUM('เลย '!AI76)</f>
        <v>184195.93</v>
      </c>
      <c r="L522" s="136">
        <f>'เลย '!AJ76</f>
        <v>759585.86</v>
      </c>
      <c r="M522" s="136">
        <f>'เลย '!AK76</f>
        <v>697954.75</v>
      </c>
      <c r="N522" s="132"/>
      <c r="O522" s="132"/>
      <c r="P522" s="132"/>
      <c r="Q522" s="124">
        <f t="shared" si="19"/>
        <v>61631.109999999986</v>
      </c>
      <c r="R522" s="125">
        <f t="shared" si="20"/>
        <v>430.36026062322946</v>
      </c>
    </row>
    <row r="523" spans="1:18" x14ac:dyDescent="0.35">
      <c r="A523" s="131">
        <v>3</v>
      </c>
      <c r="B523" s="132" t="s">
        <v>60</v>
      </c>
      <c r="C523" s="132" t="s">
        <v>393</v>
      </c>
      <c r="D523" s="132" t="s">
        <v>116</v>
      </c>
      <c r="E523" s="132" t="s">
        <v>394</v>
      </c>
      <c r="F523" s="132" t="s">
        <v>180</v>
      </c>
      <c r="G523" s="132" t="s">
        <v>761</v>
      </c>
      <c r="H523" s="133">
        <v>2349</v>
      </c>
      <c r="I523" s="131">
        <v>2</v>
      </c>
      <c r="J523" s="134">
        <f>'เลย '!F77</f>
        <v>280416.78999999998</v>
      </c>
      <c r="K523" s="135">
        <f>SUM('เลย '!AI77)</f>
        <v>284788.88999999996</v>
      </c>
      <c r="L523" s="136">
        <f>'เลย '!AJ77</f>
        <v>1249159.02</v>
      </c>
      <c r="M523" s="136">
        <f>'เลย '!AK77</f>
        <v>1184783.24</v>
      </c>
      <c r="N523" s="132"/>
      <c r="O523" s="132"/>
      <c r="P523" s="132"/>
      <c r="Q523" s="124">
        <f t="shared" si="19"/>
        <v>64375.780000000028</v>
      </c>
      <c r="R523" s="125">
        <f t="shared" si="20"/>
        <v>531.78332056194131</v>
      </c>
    </row>
    <row r="524" spans="1:18" x14ac:dyDescent="0.35">
      <c r="A524" s="131">
        <v>4</v>
      </c>
      <c r="B524" s="132" t="s">
        <v>60</v>
      </c>
      <c r="C524" s="132" t="s">
        <v>393</v>
      </c>
      <c r="D524" s="132" t="s">
        <v>116</v>
      </c>
      <c r="E524" s="132" t="s">
        <v>394</v>
      </c>
      <c r="F524" s="132" t="s">
        <v>180</v>
      </c>
      <c r="G524" s="132" t="s">
        <v>762</v>
      </c>
      <c r="H524" s="133">
        <v>2942</v>
      </c>
      <c r="I524" s="131">
        <v>2</v>
      </c>
      <c r="J524" s="134">
        <f>'เลย '!F78</f>
        <v>286228.43</v>
      </c>
      <c r="K524" s="135">
        <f>SUM('เลย '!AI78)</f>
        <v>160125.59000000003</v>
      </c>
      <c r="L524" s="136">
        <f>'เลย '!AJ78</f>
        <v>632497.17999999993</v>
      </c>
      <c r="M524" s="136">
        <f>'เลย '!AK78</f>
        <v>774111.5</v>
      </c>
      <c r="N524" s="132"/>
      <c r="O524" s="132"/>
      <c r="P524" s="132"/>
      <c r="Q524" s="124">
        <f t="shared" si="19"/>
        <v>-141614.32000000007</v>
      </c>
      <c r="R524" s="125">
        <f t="shared" si="20"/>
        <v>214.98884432358938</v>
      </c>
    </row>
    <row r="525" spans="1:18" x14ac:dyDescent="0.35">
      <c r="A525" s="131">
        <v>5</v>
      </c>
      <c r="B525" s="132" t="s">
        <v>60</v>
      </c>
      <c r="C525" s="132" t="s">
        <v>393</v>
      </c>
      <c r="D525" s="132" t="s">
        <v>116</v>
      </c>
      <c r="E525" s="132" t="s">
        <v>394</v>
      </c>
      <c r="F525" s="132" t="s">
        <v>180</v>
      </c>
      <c r="G525" s="132" t="s">
        <v>763</v>
      </c>
      <c r="H525" s="133">
        <v>2523</v>
      </c>
      <c r="I525" s="131">
        <v>2</v>
      </c>
      <c r="J525" s="134">
        <f>'เลย '!F79</f>
        <v>615532.56999999995</v>
      </c>
      <c r="K525" s="135">
        <f>SUM('เลย '!AI79)</f>
        <v>587488.47999999986</v>
      </c>
      <c r="L525" s="136">
        <f>'เลย '!AJ79</f>
        <v>916506.34000000008</v>
      </c>
      <c r="M525" s="136">
        <f>'เลย '!AK79</f>
        <v>800953.85</v>
      </c>
      <c r="N525" s="132"/>
      <c r="O525" s="132"/>
      <c r="P525" s="132"/>
      <c r="Q525" s="124">
        <f t="shared" si="19"/>
        <v>115552.49000000011</v>
      </c>
      <c r="R525" s="125">
        <f t="shared" si="20"/>
        <v>363.26053904082443</v>
      </c>
    </row>
    <row r="526" spans="1:18" x14ac:dyDescent="0.35">
      <c r="A526" s="131">
        <v>6</v>
      </c>
      <c r="B526" s="132" t="s">
        <v>60</v>
      </c>
      <c r="C526" s="132" t="s">
        <v>393</v>
      </c>
      <c r="D526" s="132" t="s">
        <v>116</v>
      </c>
      <c r="E526" s="132" t="s">
        <v>394</v>
      </c>
      <c r="F526" s="132" t="s">
        <v>180</v>
      </c>
      <c r="G526" s="132" t="s">
        <v>764</v>
      </c>
      <c r="H526" s="133">
        <v>4280</v>
      </c>
      <c r="I526" s="131">
        <v>3</v>
      </c>
      <c r="J526" s="134">
        <f>'เลย '!F80</f>
        <v>898860.4</v>
      </c>
      <c r="K526" s="135">
        <f>SUM('เลย '!AI80)</f>
        <v>812187.04</v>
      </c>
      <c r="L526" s="136">
        <f>'เลย '!AJ80</f>
        <v>554125.31000000006</v>
      </c>
      <c r="M526" s="136">
        <f>'เลย '!AK80</f>
        <v>411738.18999999994</v>
      </c>
      <c r="N526" s="132"/>
      <c r="O526" s="132"/>
      <c r="P526" s="132"/>
      <c r="Q526" s="124">
        <f t="shared" si="19"/>
        <v>142387.12000000011</v>
      </c>
      <c r="R526" s="125">
        <f t="shared" si="20"/>
        <v>129.46853037383178</v>
      </c>
    </row>
    <row r="527" spans="1:18" x14ac:dyDescent="0.35">
      <c r="A527" s="131">
        <v>7</v>
      </c>
      <c r="B527" s="132" t="s">
        <v>60</v>
      </c>
      <c r="C527" s="132" t="s">
        <v>393</v>
      </c>
      <c r="D527" s="132" t="s">
        <v>116</v>
      </c>
      <c r="E527" s="132" t="s">
        <v>394</v>
      </c>
      <c r="F527" s="132" t="s">
        <v>180</v>
      </c>
      <c r="G527" s="132" t="s">
        <v>765</v>
      </c>
      <c r="H527" s="133">
        <v>2682</v>
      </c>
      <c r="I527" s="131">
        <v>2</v>
      </c>
      <c r="J527" s="134">
        <f>'เลย '!F81</f>
        <v>486696.06</v>
      </c>
      <c r="K527" s="135">
        <f>SUM('เลย '!AI81)</f>
        <v>516012.05000000005</v>
      </c>
      <c r="L527" s="136">
        <f>'เลย '!AJ81</f>
        <v>630569.97</v>
      </c>
      <c r="M527" s="136">
        <f>'เลย '!AK81</f>
        <v>539904.58000000007</v>
      </c>
      <c r="N527" s="132"/>
      <c r="O527" s="132"/>
      <c r="P527" s="132"/>
      <c r="Q527" s="124">
        <f t="shared" si="19"/>
        <v>90665.389999999898</v>
      </c>
      <c r="R527" s="125">
        <f t="shared" si="20"/>
        <v>235.11184563758388</v>
      </c>
    </row>
    <row r="528" spans="1:18" x14ac:dyDescent="0.35">
      <c r="A528" s="131">
        <v>8</v>
      </c>
      <c r="B528" s="132" t="s">
        <v>60</v>
      </c>
      <c r="C528" s="132" t="s">
        <v>393</v>
      </c>
      <c r="D528" s="132" t="s">
        <v>116</v>
      </c>
      <c r="E528" s="132" t="s">
        <v>394</v>
      </c>
      <c r="F528" s="132" t="s">
        <v>180</v>
      </c>
      <c r="G528" s="132" t="s">
        <v>766</v>
      </c>
      <c r="H528" s="133">
        <v>742</v>
      </c>
      <c r="I528" s="131">
        <v>1</v>
      </c>
      <c r="J528" s="134">
        <f>'เลย '!F82</f>
        <v>84221.39</v>
      </c>
      <c r="K528" s="135">
        <f>SUM('เลย '!AI82)</f>
        <v>86882.71</v>
      </c>
      <c r="L528" s="136">
        <f>'เลย '!AJ82</f>
        <v>628363.03</v>
      </c>
      <c r="M528" s="136">
        <f>'เลย '!AK82</f>
        <v>763825.88</v>
      </c>
      <c r="N528" s="132"/>
      <c r="O528" s="132"/>
      <c r="P528" s="132"/>
      <c r="Q528" s="124">
        <f t="shared" si="19"/>
        <v>-135462.84999999998</v>
      </c>
      <c r="R528" s="125">
        <f t="shared" si="20"/>
        <v>846.85044474393533</v>
      </c>
    </row>
    <row r="529" spans="1:18" x14ac:dyDescent="0.35">
      <c r="A529" s="131">
        <v>9</v>
      </c>
      <c r="B529" s="132" t="s">
        <v>60</v>
      </c>
      <c r="C529" s="132" t="s">
        <v>393</v>
      </c>
      <c r="D529" s="132" t="s">
        <v>116</v>
      </c>
      <c r="E529" s="132" t="s">
        <v>394</v>
      </c>
      <c r="F529" s="132" t="s">
        <v>180</v>
      </c>
      <c r="G529" s="132" t="s">
        <v>767</v>
      </c>
      <c r="H529" s="133">
        <v>697</v>
      </c>
      <c r="I529" s="131">
        <v>1</v>
      </c>
      <c r="J529" s="134">
        <f>'เลย '!F83</f>
        <v>444552.98</v>
      </c>
      <c r="K529" s="135">
        <f>SUM('เลย '!AI83)</f>
        <v>410188.24</v>
      </c>
      <c r="L529" s="136">
        <f>'เลย '!AJ83</f>
        <v>668368.97</v>
      </c>
      <c r="M529" s="136">
        <f>'เลย '!AK83</f>
        <v>661511.92999999993</v>
      </c>
      <c r="N529" s="132"/>
      <c r="O529" s="132"/>
      <c r="P529" s="132"/>
      <c r="Q529" s="124">
        <f t="shared" si="19"/>
        <v>6857.0400000000373</v>
      </c>
      <c r="R529" s="125">
        <f t="shared" si="20"/>
        <v>958.92248206599709</v>
      </c>
    </row>
    <row r="530" spans="1:18" x14ac:dyDescent="0.35">
      <c r="A530" s="131">
        <v>10</v>
      </c>
      <c r="B530" s="132" t="s">
        <v>60</v>
      </c>
      <c r="C530" s="132" t="s">
        <v>393</v>
      </c>
      <c r="D530" s="132" t="s">
        <v>116</v>
      </c>
      <c r="E530" s="132" t="s">
        <v>394</v>
      </c>
      <c r="F530" s="132" t="s">
        <v>180</v>
      </c>
      <c r="G530" s="132" t="s">
        <v>768</v>
      </c>
      <c r="H530" s="133">
        <v>783</v>
      </c>
      <c r="I530" s="131">
        <v>1</v>
      </c>
      <c r="J530" s="134">
        <f>'เลย '!F84</f>
        <v>473048.15</v>
      </c>
      <c r="K530" s="135">
        <f>SUM('เลย '!AI84)</f>
        <v>402971.60000000003</v>
      </c>
      <c r="L530" s="136">
        <f>'เลย '!AJ84</f>
        <v>708671.72</v>
      </c>
      <c r="M530" s="136">
        <f>'เลย '!AK84</f>
        <v>656661.85</v>
      </c>
      <c r="N530" s="132"/>
      <c r="O530" s="132"/>
      <c r="P530" s="132"/>
      <c r="Q530" s="124">
        <f t="shared" si="19"/>
        <v>52009.869999999995</v>
      </c>
      <c r="R530" s="125">
        <f t="shared" si="20"/>
        <v>905.07243933588757</v>
      </c>
    </row>
    <row r="531" spans="1:18" s="143" customFormat="1" x14ac:dyDescent="0.35">
      <c r="A531" s="137">
        <v>8</v>
      </c>
      <c r="B531" s="138" t="s">
        <v>60</v>
      </c>
      <c r="C531" s="138"/>
      <c r="D531" s="138"/>
      <c r="E531" s="138" t="s">
        <v>77</v>
      </c>
      <c r="F531" s="138"/>
      <c r="G531" s="138" t="s">
        <v>396</v>
      </c>
      <c r="H531" s="144">
        <f>SUM(H522:H530)</f>
        <v>18763</v>
      </c>
      <c r="I531" s="137"/>
      <c r="J531" s="140">
        <f>SUM(J521:J530)</f>
        <v>3774875.53</v>
      </c>
      <c r="K531" s="140">
        <f>SUM(K521:K530)</f>
        <v>3444840.53</v>
      </c>
      <c r="L531" s="140">
        <f>SUM(L521:L530)</f>
        <v>6747847.3999999994</v>
      </c>
      <c r="M531" s="140">
        <f>SUM(M521:M530)</f>
        <v>6491445.7699999996</v>
      </c>
      <c r="N531" s="138">
        <v>9</v>
      </c>
      <c r="O531" s="138">
        <v>9</v>
      </c>
      <c r="P531" s="138">
        <f>N531-O531</f>
        <v>0</v>
      </c>
      <c r="Q531" s="141">
        <f t="shared" si="19"/>
        <v>256401.62999999989</v>
      </c>
      <c r="R531" s="142">
        <f>L531/H531</f>
        <v>359.63584714597874</v>
      </c>
    </row>
    <row r="532" spans="1:18" x14ac:dyDescent="0.35">
      <c r="A532" s="131">
        <v>1</v>
      </c>
      <c r="B532" s="132" t="s">
        <v>60</v>
      </c>
      <c r="C532" s="132" t="s">
        <v>397</v>
      </c>
      <c r="D532" s="132" t="s">
        <v>123</v>
      </c>
      <c r="E532" s="132" t="s">
        <v>398</v>
      </c>
      <c r="F532" s="132" t="s">
        <v>210</v>
      </c>
      <c r="G532" s="132" t="s">
        <v>399</v>
      </c>
      <c r="H532" s="133"/>
      <c r="I532" s="131"/>
      <c r="J532" s="134"/>
      <c r="K532" s="135"/>
      <c r="L532" s="136"/>
      <c r="M532" s="136"/>
      <c r="N532" s="132"/>
      <c r="O532" s="132"/>
      <c r="P532" s="132"/>
    </row>
    <row r="533" spans="1:18" x14ac:dyDescent="0.35">
      <c r="A533" s="131">
        <v>2</v>
      </c>
      <c r="B533" s="132" t="s">
        <v>60</v>
      </c>
      <c r="C533" s="132" t="s">
        <v>397</v>
      </c>
      <c r="D533" s="132" t="s">
        <v>123</v>
      </c>
      <c r="E533" s="132" t="s">
        <v>398</v>
      </c>
      <c r="F533" s="132" t="s">
        <v>180</v>
      </c>
      <c r="G533" s="132" t="s">
        <v>769</v>
      </c>
      <c r="H533" s="133">
        <v>3757</v>
      </c>
      <c r="I533" s="131">
        <v>3</v>
      </c>
      <c r="J533" s="134">
        <f>'เลย '!F85</f>
        <v>734130.62</v>
      </c>
      <c r="K533" s="135">
        <f>SUM('เลย '!AI85)</f>
        <v>827675.53</v>
      </c>
      <c r="L533" s="136">
        <f>'เลย '!AJ85</f>
        <v>1480322.31</v>
      </c>
      <c r="M533" s="136">
        <f>'เลย '!AK85</f>
        <v>911874.45000000007</v>
      </c>
      <c r="N533" s="132"/>
      <c r="O533" s="132"/>
      <c r="P533" s="132"/>
      <c r="Q533" s="124">
        <f t="shared" si="19"/>
        <v>568447.86</v>
      </c>
      <c r="R533" s="125">
        <f t="shared" si="20"/>
        <v>394.01711738088903</v>
      </c>
    </row>
    <row r="534" spans="1:18" x14ac:dyDescent="0.35">
      <c r="A534" s="131">
        <v>3</v>
      </c>
      <c r="B534" s="132" t="s">
        <v>60</v>
      </c>
      <c r="C534" s="132" t="s">
        <v>397</v>
      </c>
      <c r="D534" s="132" t="s">
        <v>123</v>
      </c>
      <c r="E534" s="132" t="s">
        <v>398</v>
      </c>
      <c r="F534" s="132" t="s">
        <v>180</v>
      </c>
      <c r="G534" s="132" t="s">
        <v>770</v>
      </c>
      <c r="H534" s="133">
        <v>7605</v>
      </c>
      <c r="I534" s="131">
        <v>5</v>
      </c>
      <c r="J534" s="134">
        <f>'เลย '!F86</f>
        <v>1331789.29</v>
      </c>
      <c r="K534" s="135">
        <f>SUM('เลย '!AI86)</f>
        <v>1191514.0000000002</v>
      </c>
      <c r="L534" s="136">
        <f>'เลย '!AJ86</f>
        <v>2099188.14</v>
      </c>
      <c r="M534" s="136">
        <f>'เลย '!AK86</f>
        <v>1752326.26</v>
      </c>
      <c r="N534" s="132"/>
      <c r="O534" s="132"/>
      <c r="P534" s="132"/>
      <c r="Q534" s="124">
        <f t="shared" si="19"/>
        <v>346861.88000000012</v>
      </c>
      <c r="R534" s="125">
        <f t="shared" si="20"/>
        <v>276.02736883629194</v>
      </c>
    </row>
    <row r="535" spans="1:18" x14ac:dyDescent="0.35">
      <c r="A535" s="131">
        <v>4</v>
      </c>
      <c r="B535" s="132" t="s">
        <v>60</v>
      </c>
      <c r="C535" s="132" t="s">
        <v>397</v>
      </c>
      <c r="D535" s="132" t="s">
        <v>123</v>
      </c>
      <c r="E535" s="132" t="s">
        <v>398</v>
      </c>
      <c r="F535" s="132" t="s">
        <v>180</v>
      </c>
      <c r="G535" s="132" t="s">
        <v>771</v>
      </c>
      <c r="H535" s="133">
        <v>7029</v>
      </c>
      <c r="I535" s="131">
        <v>5</v>
      </c>
      <c r="J535" s="134">
        <f>'เลย '!F87</f>
        <v>1751445.88</v>
      </c>
      <c r="K535" s="135">
        <f>SUM('เลย '!AI87)</f>
        <v>1838376.97</v>
      </c>
      <c r="L535" s="136">
        <f>'เลย '!AJ87</f>
        <v>3226511.47</v>
      </c>
      <c r="M535" s="136">
        <f>'เลย '!AK87</f>
        <v>2070144.1800000002</v>
      </c>
      <c r="N535" s="132"/>
      <c r="O535" s="132"/>
      <c r="P535" s="132"/>
      <c r="Q535" s="124">
        <f t="shared" si="19"/>
        <v>1156367.29</v>
      </c>
      <c r="R535" s="125">
        <f t="shared" si="20"/>
        <v>459.02852041542184</v>
      </c>
    </row>
    <row r="536" spans="1:18" x14ac:dyDescent="0.35">
      <c r="A536" s="131">
        <v>5</v>
      </c>
      <c r="B536" s="132" t="s">
        <v>60</v>
      </c>
      <c r="C536" s="132" t="s">
        <v>397</v>
      </c>
      <c r="D536" s="132" t="s">
        <v>123</v>
      </c>
      <c r="E536" s="132" t="s">
        <v>398</v>
      </c>
      <c r="F536" s="132" t="s">
        <v>180</v>
      </c>
      <c r="G536" s="132" t="s">
        <v>772</v>
      </c>
      <c r="H536" s="133">
        <v>4650</v>
      </c>
      <c r="I536" s="131">
        <v>4</v>
      </c>
      <c r="J536" s="134">
        <f>'เลย '!F88</f>
        <v>739781.61</v>
      </c>
      <c r="K536" s="135">
        <f>SUM('เลย '!AI88)</f>
        <v>711390.02</v>
      </c>
      <c r="L536" s="136">
        <f>'เลย '!AJ88</f>
        <v>1738573.69</v>
      </c>
      <c r="M536" s="136">
        <f>'เลย '!AK88</f>
        <v>1470910.53</v>
      </c>
      <c r="N536" s="132"/>
      <c r="O536" s="132"/>
      <c r="P536" s="132"/>
      <c r="Q536" s="124">
        <f t="shared" si="19"/>
        <v>267663.15999999992</v>
      </c>
      <c r="R536" s="125">
        <f t="shared" si="20"/>
        <v>373.88681505376343</v>
      </c>
    </row>
    <row r="537" spans="1:18" x14ac:dyDescent="0.35">
      <c r="A537" s="131">
        <v>6</v>
      </c>
      <c r="B537" s="132" t="s">
        <v>60</v>
      </c>
      <c r="C537" s="132" t="s">
        <v>397</v>
      </c>
      <c r="D537" s="132" t="s">
        <v>123</v>
      </c>
      <c r="E537" s="132" t="s">
        <v>398</v>
      </c>
      <c r="F537" s="132" t="s">
        <v>180</v>
      </c>
      <c r="G537" s="132" t="s">
        <v>773</v>
      </c>
      <c r="H537" s="133">
        <v>3899</v>
      </c>
      <c r="I537" s="131">
        <v>3</v>
      </c>
      <c r="J537" s="134">
        <f>'เลย '!F89</f>
        <v>444966.65</v>
      </c>
      <c r="K537" s="135">
        <f>SUM('เลย '!AI89)</f>
        <v>846966.22</v>
      </c>
      <c r="L537" s="136">
        <f>'เลย '!AJ89</f>
        <v>1338028.01</v>
      </c>
      <c r="M537" s="136">
        <f>'เลย '!AK89</f>
        <v>1077698.02</v>
      </c>
      <c r="N537" s="132"/>
      <c r="O537" s="132"/>
      <c r="P537" s="132"/>
      <c r="Q537" s="124">
        <f t="shared" si="19"/>
        <v>260329.99</v>
      </c>
      <c r="R537" s="125">
        <f t="shared" si="20"/>
        <v>343.17209797383947</v>
      </c>
    </row>
    <row r="538" spans="1:18" x14ac:dyDescent="0.35">
      <c r="A538" s="131">
        <v>7</v>
      </c>
      <c r="B538" s="132" t="s">
        <v>60</v>
      </c>
      <c r="C538" s="132" t="s">
        <v>397</v>
      </c>
      <c r="D538" s="132" t="s">
        <v>123</v>
      </c>
      <c r="E538" s="132" t="s">
        <v>398</v>
      </c>
      <c r="F538" s="132" t="s">
        <v>180</v>
      </c>
      <c r="G538" s="132" t="s">
        <v>774</v>
      </c>
      <c r="H538" s="133">
        <v>1800</v>
      </c>
      <c r="I538" s="131">
        <v>2</v>
      </c>
      <c r="J538" s="134">
        <f>'เลย '!F90</f>
        <v>302421.61</v>
      </c>
      <c r="K538" s="135">
        <f>SUM('เลย '!AI90)</f>
        <v>343342.23</v>
      </c>
      <c r="L538" s="136">
        <f>'เลย '!AJ90</f>
        <v>663449.96</v>
      </c>
      <c r="M538" s="136">
        <f>'เลย '!AK90</f>
        <v>520465.79</v>
      </c>
      <c r="N538" s="132"/>
      <c r="O538" s="132"/>
      <c r="P538" s="132"/>
      <c r="Q538" s="124">
        <f t="shared" si="19"/>
        <v>142984.16999999998</v>
      </c>
      <c r="R538" s="125">
        <f t="shared" si="20"/>
        <v>368.58331111111107</v>
      </c>
    </row>
    <row r="539" spans="1:18" x14ac:dyDescent="0.35">
      <c r="A539" s="131">
        <v>8</v>
      </c>
      <c r="B539" s="132" t="s">
        <v>60</v>
      </c>
      <c r="C539" s="132" t="s">
        <v>397</v>
      </c>
      <c r="D539" s="132" t="s">
        <v>123</v>
      </c>
      <c r="E539" s="132" t="s">
        <v>398</v>
      </c>
      <c r="F539" s="132" t="s">
        <v>180</v>
      </c>
      <c r="G539" s="132" t="s">
        <v>775</v>
      </c>
      <c r="H539" s="133">
        <v>5876</v>
      </c>
      <c r="I539" s="131">
        <v>4</v>
      </c>
      <c r="J539" s="134">
        <f>'เลย '!F91</f>
        <v>608449.97</v>
      </c>
      <c r="K539" s="135">
        <f>SUM('เลย '!AI91)</f>
        <v>660720.36999999988</v>
      </c>
      <c r="L539" s="136">
        <f>'เลย '!AJ91</f>
        <v>1996046.84</v>
      </c>
      <c r="M539" s="136">
        <f>'เลย '!AK91</f>
        <v>1841555.8800000001</v>
      </c>
      <c r="N539" s="132"/>
      <c r="O539" s="132"/>
      <c r="P539" s="132"/>
      <c r="Q539" s="124">
        <f t="shared" si="19"/>
        <v>154490.95999999996</v>
      </c>
      <c r="R539" s="125">
        <f t="shared" si="20"/>
        <v>339.69483321987747</v>
      </c>
    </row>
    <row r="540" spans="1:18" x14ac:dyDescent="0.35">
      <c r="A540" s="131">
        <v>9</v>
      </c>
      <c r="B540" s="132" t="s">
        <v>60</v>
      </c>
      <c r="C540" s="132" t="s">
        <v>397</v>
      </c>
      <c r="D540" s="132" t="s">
        <v>123</v>
      </c>
      <c r="E540" s="132" t="s">
        <v>398</v>
      </c>
      <c r="F540" s="132" t="s">
        <v>180</v>
      </c>
      <c r="G540" s="132" t="s">
        <v>776</v>
      </c>
      <c r="H540" s="133">
        <v>1689</v>
      </c>
      <c r="I540" s="131">
        <v>2</v>
      </c>
      <c r="J540" s="134">
        <f>'เลย '!F92</f>
        <v>271995.3</v>
      </c>
      <c r="K540" s="135">
        <f>SUM('เลย '!AI92)</f>
        <v>263759.40000000002</v>
      </c>
      <c r="L540" s="136">
        <f>'เลย '!AJ92</f>
        <v>907199.16999999993</v>
      </c>
      <c r="M540" s="136">
        <f>'เลย '!AK92</f>
        <v>903025.58</v>
      </c>
      <c r="N540" s="132"/>
      <c r="O540" s="132"/>
      <c r="P540" s="132"/>
      <c r="Q540" s="124">
        <f t="shared" si="19"/>
        <v>4173.5899999999674</v>
      </c>
      <c r="R540" s="125">
        <f t="shared" si="20"/>
        <v>537.12206631142681</v>
      </c>
    </row>
    <row r="541" spans="1:18" x14ac:dyDescent="0.35">
      <c r="A541" s="131">
        <v>10</v>
      </c>
      <c r="B541" s="132" t="s">
        <v>60</v>
      </c>
      <c r="C541" s="132" t="s">
        <v>397</v>
      </c>
      <c r="D541" s="132" t="s">
        <v>123</v>
      </c>
      <c r="E541" s="132" t="s">
        <v>398</v>
      </c>
      <c r="F541" s="132" t="s">
        <v>180</v>
      </c>
      <c r="G541" s="132" t="s">
        <v>777</v>
      </c>
      <c r="H541" s="133">
        <v>3572</v>
      </c>
      <c r="I541" s="131">
        <v>3</v>
      </c>
      <c r="J541" s="134">
        <f>'เลย '!F93</f>
        <v>566674.12</v>
      </c>
      <c r="K541" s="135">
        <f>SUM('เลย '!AI93)</f>
        <v>640844.1</v>
      </c>
      <c r="L541" s="136">
        <f>'เลย '!AJ93</f>
        <v>875648.11</v>
      </c>
      <c r="M541" s="136">
        <f>'เลย '!AK93</f>
        <v>644263.03</v>
      </c>
      <c r="N541" s="132"/>
      <c r="O541" s="132"/>
      <c r="P541" s="132"/>
      <c r="Q541" s="124">
        <f t="shared" si="19"/>
        <v>231385.07999999996</v>
      </c>
      <c r="R541" s="125">
        <f t="shared" si="20"/>
        <v>245.14224804031355</v>
      </c>
    </row>
    <row r="542" spans="1:18" x14ac:dyDescent="0.35">
      <c r="A542" s="131">
        <v>11</v>
      </c>
      <c r="B542" s="132" t="s">
        <v>60</v>
      </c>
      <c r="C542" s="132" t="s">
        <v>397</v>
      </c>
      <c r="D542" s="132" t="s">
        <v>123</v>
      </c>
      <c r="E542" s="132" t="s">
        <v>398</v>
      </c>
      <c r="F542" s="132" t="s">
        <v>180</v>
      </c>
      <c r="G542" s="132" t="s">
        <v>778</v>
      </c>
      <c r="H542" s="133">
        <v>3222</v>
      </c>
      <c r="I542" s="131">
        <v>3</v>
      </c>
      <c r="J542" s="134">
        <f>'เลย '!F94</f>
        <v>390738.18</v>
      </c>
      <c r="K542" s="135">
        <f>SUM('เลย '!AI94)</f>
        <v>605706.31000000006</v>
      </c>
      <c r="L542" s="136">
        <f>'เลย '!AJ94</f>
        <v>1400353.69</v>
      </c>
      <c r="M542" s="136">
        <f>'เลย '!AK94</f>
        <v>1357282.79</v>
      </c>
      <c r="N542" s="132"/>
      <c r="O542" s="132"/>
      <c r="P542" s="132"/>
      <c r="Q542" s="124">
        <f t="shared" si="19"/>
        <v>43070.899999999907</v>
      </c>
      <c r="R542" s="125">
        <f t="shared" si="20"/>
        <v>434.62249844816881</v>
      </c>
    </row>
    <row r="543" spans="1:18" x14ac:dyDescent="0.35">
      <c r="A543" s="131">
        <v>12</v>
      </c>
      <c r="B543" s="132" t="s">
        <v>60</v>
      </c>
      <c r="C543" s="132" t="s">
        <v>397</v>
      </c>
      <c r="D543" s="132" t="s">
        <v>123</v>
      </c>
      <c r="E543" s="132" t="s">
        <v>398</v>
      </c>
      <c r="F543" s="132" t="s">
        <v>180</v>
      </c>
      <c r="G543" s="132" t="s">
        <v>779</v>
      </c>
      <c r="H543" s="133">
        <v>3078</v>
      </c>
      <c r="I543" s="131">
        <v>3</v>
      </c>
      <c r="J543" s="134">
        <f>'เลย '!F95</f>
        <v>373474.64</v>
      </c>
      <c r="K543" s="135">
        <f>SUM('เลย '!AI95)</f>
        <v>325236.74</v>
      </c>
      <c r="L543" s="136">
        <f>'เลย '!AJ95</f>
        <v>1079349.97</v>
      </c>
      <c r="M543" s="136">
        <f>'เลย '!AK95</f>
        <v>939574.25</v>
      </c>
      <c r="N543" s="132"/>
      <c r="O543" s="132"/>
      <c r="P543" s="132"/>
      <c r="Q543" s="124">
        <f t="shared" si="19"/>
        <v>139775.71999999997</v>
      </c>
      <c r="R543" s="125">
        <f t="shared" si="20"/>
        <v>350.66600714749836</v>
      </c>
    </row>
    <row r="544" spans="1:18" x14ac:dyDescent="0.35">
      <c r="A544" s="131">
        <v>13</v>
      </c>
      <c r="B544" s="132" t="s">
        <v>60</v>
      </c>
      <c r="C544" s="132" t="s">
        <v>397</v>
      </c>
      <c r="D544" s="132" t="s">
        <v>123</v>
      </c>
      <c r="E544" s="132" t="s">
        <v>398</v>
      </c>
      <c r="F544" s="132" t="s">
        <v>180</v>
      </c>
      <c r="G544" s="132" t="s">
        <v>780</v>
      </c>
      <c r="H544" s="133">
        <v>4264</v>
      </c>
      <c r="I544" s="131">
        <v>3</v>
      </c>
      <c r="J544" s="134">
        <f>'เลย '!F96</f>
        <v>633286.41</v>
      </c>
      <c r="K544" s="135">
        <f>SUM('เลย '!AI96)</f>
        <v>650681.32000000007</v>
      </c>
      <c r="L544" s="136">
        <f>'เลย '!AJ96</f>
        <v>1110423.03</v>
      </c>
      <c r="M544" s="136">
        <f>'เลย '!AK96</f>
        <v>689226.45000000007</v>
      </c>
      <c r="N544" s="132"/>
      <c r="O544" s="132"/>
      <c r="P544" s="132"/>
      <c r="Q544" s="124">
        <f t="shared" si="19"/>
        <v>421196.57999999996</v>
      </c>
      <c r="R544" s="125">
        <f t="shared" si="20"/>
        <v>260.41815900562852</v>
      </c>
    </row>
    <row r="545" spans="1:18" x14ac:dyDescent="0.35">
      <c r="A545" s="131">
        <v>14</v>
      </c>
      <c r="B545" s="132" t="s">
        <v>60</v>
      </c>
      <c r="C545" s="132" t="s">
        <v>397</v>
      </c>
      <c r="D545" s="132" t="s">
        <v>123</v>
      </c>
      <c r="E545" s="132" t="s">
        <v>398</v>
      </c>
      <c r="F545" s="132" t="s">
        <v>180</v>
      </c>
      <c r="G545" s="132" t="s">
        <v>781</v>
      </c>
      <c r="H545" s="133">
        <v>5763</v>
      </c>
      <c r="I545" s="131">
        <v>4</v>
      </c>
      <c r="J545" s="134">
        <f>'เลย '!F97</f>
        <v>337585.28</v>
      </c>
      <c r="K545" s="135">
        <f>SUM('เลย '!AI97)</f>
        <v>635598.88</v>
      </c>
      <c r="L545" s="136">
        <f>'เลย '!AJ97</f>
        <v>1075285.6400000001</v>
      </c>
      <c r="M545" s="136">
        <f>'เลย '!AK97</f>
        <v>782154.11</v>
      </c>
      <c r="N545" s="132"/>
      <c r="O545" s="132"/>
      <c r="P545" s="132"/>
      <c r="Q545" s="124">
        <f t="shared" si="19"/>
        <v>293131.53000000014</v>
      </c>
      <c r="R545" s="125">
        <f t="shared" si="20"/>
        <v>186.5843553704668</v>
      </c>
    </row>
    <row r="546" spans="1:18" x14ac:dyDescent="0.35">
      <c r="A546" s="131">
        <v>15</v>
      </c>
      <c r="B546" s="132" t="s">
        <v>60</v>
      </c>
      <c r="C546" s="132" t="s">
        <v>397</v>
      </c>
      <c r="D546" s="132" t="s">
        <v>123</v>
      </c>
      <c r="E546" s="132" t="s">
        <v>398</v>
      </c>
      <c r="F546" s="132" t="s">
        <v>180</v>
      </c>
      <c r="G546" s="132" t="s">
        <v>782</v>
      </c>
      <c r="H546" s="133">
        <v>3934</v>
      </c>
      <c r="I546" s="131">
        <v>3</v>
      </c>
      <c r="J546" s="134">
        <f>'เลย '!F98</f>
        <v>832220.11</v>
      </c>
      <c r="K546" s="135">
        <f>SUM('เลย '!AI98)</f>
        <v>958023.23</v>
      </c>
      <c r="L546" s="136">
        <f>'เลย '!AJ98</f>
        <v>1547997.1</v>
      </c>
      <c r="M546" s="136">
        <f>'เลย '!AK98</f>
        <v>1148217.9400000002</v>
      </c>
      <c r="N546" s="132"/>
      <c r="O546" s="132"/>
      <c r="P546" s="132"/>
      <c r="Q546" s="124">
        <f t="shared" si="19"/>
        <v>399779.15999999992</v>
      </c>
      <c r="R546" s="125">
        <f t="shared" si="20"/>
        <v>393.49189120488057</v>
      </c>
    </row>
    <row r="547" spans="1:18" x14ac:dyDescent="0.35">
      <c r="A547" s="131">
        <v>16</v>
      </c>
      <c r="B547" s="132" t="s">
        <v>60</v>
      </c>
      <c r="C547" s="132" t="s">
        <v>397</v>
      </c>
      <c r="D547" s="132" t="s">
        <v>123</v>
      </c>
      <c r="E547" s="132" t="s">
        <v>398</v>
      </c>
      <c r="F547" s="132" t="s">
        <v>180</v>
      </c>
      <c r="G547" s="132" t="s">
        <v>783</v>
      </c>
      <c r="H547" s="133">
        <v>6112</v>
      </c>
      <c r="I547" s="131">
        <v>5</v>
      </c>
      <c r="J547" s="134">
        <f>'เลย '!F99</f>
        <v>1818508.09</v>
      </c>
      <c r="K547" s="135">
        <f>SUM('เลย '!AI99)</f>
        <v>1913592.03</v>
      </c>
      <c r="L547" s="136">
        <f>'เลย '!AJ99</f>
        <v>2699990.69</v>
      </c>
      <c r="M547" s="136">
        <f>'เลย '!AK99</f>
        <v>1645618.1</v>
      </c>
      <c r="N547" s="132"/>
      <c r="O547" s="132"/>
      <c r="P547" s="132"/>
      <c r="Q547" s="124">
        <f t="shared" si="19"/>
        <v>1054372.5899999999</v>
      </c>
      <c r="R547" s="125">
        <f t="shared" si="20"/>
        <v>441.75240346858635</v>
      </c>
    </row>
    <row r="548" spans="1:18" x14ac:dyDescent="0.35">
      <c r="A548" s="131">
        <v>17</v>
      </c>
      <c r="B548" s="132" t="s">
        <v>60</v>
      </c>
      <c r="C548" s="132" t="s">
        <v>397</v>
      </c>
      <c r="D548" s="132" t="s">
        <v>123</v>
      </c>
      <c r="E548" s="132" t="s">
        <v>398</v>
      </c>
      <c r="F548" s="132" t="s">
        <v>180</v>
      </c>
      <c r="G548" s="132" t="s">
        <v>784</v>
      </c>
      <c r="H548" s="133">
        <v>3215</v>
      </c>
      <c r="I548" s="131">
        <v>3</v>
      </c>
      <c r="J548" s="134">
        <f>'เลย '!F100</f>
        <v>261469.1</v>
      </c>
      <c r="K548" s="135">
        <f>SUM('เลย '!AI100)</f>
        <v>288914.61000000004</v>
      </c>
      <c r="L548" s="136">
        <f>'เลย '!AJ100</f>
        <v>710718.57</v>
      </c>
      <c r="M548" s="136">
        <f>'เลย '!AK100</f>
        <v>677376.73</v>
      </c>
      <c r="N548" s="132"/>
      <c r="O548" s="132"/>
      <c r="P548" s="132"/>
      <c r="Q548" s="124">
        <f t="shared" si="19"/>
        <v>33341.839999999967</v>
      </c>
      <c r="R548" s="125">
        <f t="shared" si="20"/>
        <v>221.06331881804041</v>
      </c>
    </row>
    <row r="549" spans="1:18" x14ac:dyDescent="0.35">
      <c r="A549" s="131">
        <v>18</v>
      </c>
      <c r="B549" s="132" t="s">
        <v>60</v>
      </c>
      <c r="C549" s="132" t="s">
        <v>397</v>
      </c>
      <c r="D549" s="132" t="s">
        <v>123</v>
      </c>
      <c r="E549" s="132" t="s">
        <v>398</v>
      </c>
      <c r="F549" s="132" t="s">
        <v>180</v>
      </c>
      <c r="G549" s="132" t="s">
        <v>785</v>
      </c>
      <c r="H549" s="133">
        <v>4457</v>
      </c>
      <c r="I549" s="131">
        <v>3</v>
      </c>
      <c r="J549" s="134">
        <f>'เลย '!F101</f>
        <v>563823.87</v>
      </c>
      <c r="K549" s="135">
        <f>SUM('เลย '!AI101)</f>
        <v>605677.36</v>
      </c>
      <c r="L549" s="136">
        <f>'เลย '!AJ101</f>
        <v>1690032.03</v>
      </c>
      <c r="M549" s="136">
        <f>'เลย '!AK101</f>
        <v>1442397.23</v>
      </c>
      <c r="N549" s="132"/>
      <c r="O549" s="132"/>
      <c r="P549" s="132"/>
      <c r="Q549" s="124">
        <f t="shared" si="19"/>
        <v>247634.80000000005</v>
      </c>
      <c r="R549" s="125">
        <f t="shared" si="20"/>
        <v>379.18600628225266</v>
      </c>
    </row>
    <row r="550" spans="1:18" s="143" customFormat="1" x14ac:dyDescent="0.35">
      <c r="A550" s="137">
        <v>9</v>
      </c>
      <c r="B550" s="138" t="s">
        <v>60</v>
      </c>
      <c r="C550" s="138"/>
      <c r="D550" s="138"/>
      <c r="E550" s="138" t="s">
        <v>77</v>
      </c>
      <c r="F550" s="138"/>
      <c r="G550" s="138" t="s">
        <v>400</v>
      </c>
      <c r="H550" s="144">
        <f>SUM(H532:H549)</f>
        <v>73922</v>
      </c>
      <c r="I550" s="137"/>
      <c r="J550" s="140">
        <f>SUM(J532:J549)</f>
        <v>11962760.729999999</v>
      </c>
      <c r="K550" s="140">
        <f>SUM(K532:K549)</f>
        <v>13308019.319999998</v>
      </c>
      <c r="L550" s="140">
        <f>SUM(L532:L549)</f>
        <v>25639118.420000002</v>
      </c>
      <c r="M550" s="140">
        <f>SUM(M532:M549)</f>
        <v>19874111.32</v>
      </c>
      <c r="N550" s="138">
        <v>17</v>
      </c>
      <c r="O550" s="138">
        <v>17</v>
      </c>
      <c r="P550" s="138">
        <f>N550-O550</f>
        <v>0</v>
      </c>
      <c r="Q550" s="141">
        <f t="shared" si="19"/>
        <v>5765007.1000000015</v>
      </c>
      <c r="R550" s="142">
        <f>L550/H550</f>
        <v>346.84016152160387</v>
      </c>
    </row>
    <row r="551" spans="1:18" x14ac:dyDescent="0.35">
      <c r="A551" s="131">
        <v>1</v>
      </c>
      <c r="B551" s="132" t="s">
        <v>60</v>
      </c>
      <c r="C551" s="132" t="s">
        <v>401</v>
      </c>
      <c r="D551" s="132" t="s">
        <v>128</v>
      </c>
      <c r="E551" s="132" t="s">
        <v>402</v>
      </c>
      <c r="F551" s="132" t="s">
        <v>210</v>
      </c>
      <c r="G551" s="132" t="s">
        <v>403</v>
      </c>
      <c r="H551" s="133"/>
      <c r="I551" s="131"/>
      <c r="J551" s="134"/>
      <c r="K551" s="135"/>
      <c r="L551" s="136"/>
      <c r="M551" s="136"/>
      <c r="N551" s="132"/>
      <c r="O551" s="132"/>
      <c r="P551" s="132"/>
    </row>
    <row r="552" spans="1:18" x14ac:dyDescent="0.35">
      <c r="A552" s="131">
        <v>2</v>
      </c>
      <c r="B552" s="132" t="s">
        <v>60</v>
      </c>
      <c r="C552" s="132" t="s">
        <v>401</v>
      </c>
      <c r="D552" s="132" t="s">
        <v>128</v>
      </c>
      <c r="E552" s="132" t="s">
        <v>402</v>
      </c>
      <c r="F552" s="132" t="s">
        <v>180</v>
      </c>
      <c r="G552" s="132" t="s">
        <v>786</v>
      </c>
      <c r="H552" s="133">
        <v>2578</v>
      </c>
      <c r="I552" s="131">
        <v>2</v>
      </c>
      <c r="J552" s="134">
        <f>'เลย '!F102</f>
        <v>384088.87</v>
      </c>
      <c r="K552" s="135">
        <f>SUM('เลย '!AI102)</f>
        <v>397123.46</v>
      </c>
      <c r="L552" s="136">
        <f>'เลย '!AJ102</f>
        <v>1022567.99</v>
      </c>
      <c r="M552" s="136">
        <f>'เลย '!AK102</f>
        <v>905947.11</v>
      </c>
      <c r="N552" s="132"/>
      <c r="O552" s="132"/>
      <c r="P552" s="132"/>
      <c r="Q552" s="124">
        <f t="shared" si="19"/>
        <v>116620.88</v>
      </c>
      <c r="R552" s="125">
        <f t="shared" si="20"/>
        <v>396.65166408068268</v>
      </c>
    </row>
    <row r="553" spans="1:18" x14ac:dyDescent="0.35">
      <c r="A553" s="131">
        <v>3</v>
      </c>
      <c r="B553" s="132" t="s">
        <v>60</v>
      </c>
      <c r="C553" s="132" t="s">
        <v>401</v>
      </c>
      <c r="D553" s="132" t="s">
        <v>128</v>
      </c>
      <c r="E553" s="132" t="s">
        <v>402</v>
      </c>
      <c r="F553" s="132" t="s">
        <v>180</v>
      </c>
      <c r="G553" s="132" t="s">
        <v>787</v>
      </c>
      <c r="H553" s="133">
        <v>5205</v>
      </c>
      <c r="I553" s="131">
        <v>4</v>
      </c>
      <c r="J553" s="134">
        <f>'เลย '!F103</f>
        <v>320307.34000000003</v>
      </c>
      <c r="K553" s="135">
        <f>SUM('เลย '!AI103)</f>
        <v>354361.31000000006</v>
      </c>
      <c r="L553" s="136">
        <f>'เลย '!AJ103</f>
        <v>1200834.7</v>
      </c>
      <c r="M553" s="136">
        <f>'เลย '!AK103</f>
        <v>1075504.4099999999</v>
      </c>
      <c r="N553" s="132"/>
      <c r="O553" s="132"/>
      <c r="P553" s="132"/>
      <c r="Q553" s="124">
        <f t="shared" si="19"/>
        <v>125330.29000000004</v>
      </c>
      <c r="R553" s="125">
        <f t="shared" si="20"/>
        <v>230.70791546589817</v>
      </c>
    </row>
    <row r="554" spans="1:18" x14ac:dyDescent="0.35">
      <c r="A554" s="131">
        <v>4</v>
      </c>
      <c r="B554" s="132" t="s">
        <v>60</v>
      </c>
      <c r="C554" s="132" t="s">
        <v>401</v>
      </c>
      <c r="D554" s="132" t="s">
        <v>128</v>
      </c>
      <c r="E554" s="132" t="s">
        <v>402</v>
      </c>
      <c r="F554" s="132" t="s">
        <v>180</v>
      </c>
      <c r="G554" s="132" t="s">
        <v>788</v>
      </c>
      <c r="H554" s="133">
        <v>3001</v>
      </c>
      <c r="I554" s="131">
        <v>3</v>
      </c>
      <c r="J554" s="134">
        <f>'เลย '!F104</f>
        <v>67944.12</v>
      </c>
      <c r="K554" s="135">
        <f>SUM('เลย '!AI104)</f>
        <v>111946.32</v>
      </c>
      <c r="L554" s="136">
        <f>'เลย '!AJ104</f>
        <v>966269.05</v>
      </c>
      <c r="M554" s="136">
        <f>'เลย '!AK104</f>
        <v>854724.29999999993</v>
      </c>
      <c r="N554" s="132"/>
      <c r="O554" s="132"/>
      <c r="P554" s="132"/>
      <c r="Q554" s="124">
        <f t="shared" si="19"/>
        <v>111544.75000000012</v>
      </c>
      <c r="R554" s="125">
        <f t="shared" si="20"/>
        <v>321.98235588137288</v>
      </c>
    </row>
    <row r="555" spans="1:18" x14ac:dyDescent="0.35">
      <c r="A555" s="131">
        <v>5</v>
      </c>
      <c r="B555" s="132" t="s">
        <v>60</v>
      </c>
      <c r="C555" s="132" t="s">
        <v>401</v>
      </c>
      <c r="D555" s="132" t="s">
        <v>128</v>
      </c>
      <c r="E555" s="132" t="s">
        <v>402</v>
      </c>
      <c r="F555" s="132" t="s">
        <v>180</v>
      </c>
      <c r="G555" s="132" t="s">
        <v>789</v>
      </c>
      <c r="H555" s="133">
        <v>3193</v>
      </c>
      <c r="I555" s="131">
        <v>3</v>
      </c>
      <c r="J555" s="134">
        <f>'เลย '!F105</f>
        <v>320885.19</v>
      </c>
      <c r="K555" s="279">
        <f>SUM('เลย '!AI105)</f>
        <v>399708.99</v>
      </c>
      <c r="L555" s="136">
        <f>'เลย '!AJ105</f>
        <v>1036165.28</v>
      </c>
      <c r="M555" s="136">
        <f>'เลย '!AK105</f>
        <v>1001573.9900000001</v>
      </c>
      <c r="N555" s="132"/>
      <c r="O555" s="132"/>
      <c r="P555" s="132"/>
      <c r="Q555" s="124">
        <f t="shared" si="19"/>
        <v>34591.289999999921</v>
      </c>
      <c r="R555" s="125">
        <f t="shared" si="20"/>
        <v>324.51151894769811</v>
      </c>
    </row>
    <row r="556" spans="1:18" x14ac:dyDescent="0.35">
      <c r="A556" s="131">
        <v>6</v>
      </c>
      <c r="B556" s="132" t="s">
        <v>60</v>
      </c>
      <c r="C556" s="132" t="s">
        <v>401</v>
      </c>
      <c r="D556" s="132" t="s">
        <v>128</v>
      </c>
      <c r="E556" s="132" t="s">
        <v>402</v>
      </c>
      <c r="F556" s="132" t="s">
        <v>180</v>
      </c>
      <c r="G556" s="132" t="s">
        <v>790</v>
      </c>
      <c r="H556" s="133">
        <v>4152</v>
      </c>
      <c r="I556" s="131">
        <v>3</v>
      </c>
      <c r="J556" s="134">
        <f>'เลย '!F106</f>
        <v>296880.34999999998</v>
      </c>
      <c r="K556" s="135">
        <f>SUM('เลย '!AI106)</f>
        <v>333346.52999999997</v>
      </c>
      <c r="L556" s="136">
        <f>'เลย '!AJ106</f>
        <v>747905.5</v>
      </c>
      <c r="M556" s="136">
        <f>'เลย '!AK106</f>
        <v>653341.67000000004</v>
      </c>
      <c r="N556" s="132"/>
      <c r="O556" s="132"/>
      <c r="P556" s="132"/>
      <c r="Q556" s="124">
        <f t="shared" si="19"/>
        <v>94563.829999999958</v>
      </c>
      <c r="R556" s="125">
        <f t="shared" si="20"/>
        <v>180.13138246628131</v>
      </c>
    </row>
    <row r="557" spans="1:18" s="143" customFormat="1" x14ac:dyDescent="0.35">
      <c r="A557" s="137">
        <v>10</v>
      </c>
      <c r="B557" s="138" t="s">
        <v>60</v>
      </c>
      <c r="C557" s="138"/>
      <c r="D557" s="138"/>
      <c r="E557" s="138" t="s">
        <v>77</v>
      </c>
      <c r="F557" s="138"/>
      <c r="G557" s="138" t="s">
        <v>404</v>
      </c>
      <c r="H557" s="144">
        <f>SUM(H551:H556)</f>
        <v>18129</v>
      </c>
      <c r="I557" s="137"/>
      <c r="J557" s="140">
        <f>SUM(J551:J556)</f>
        <v>1390105.87</v>
      </c>
      <c r="K557" s="140">
        <f>SUM(K551:K556)</f>
        <v>1596486.61</v>
      </c>
      <c r="L557" s="140">
        <f>SUM(L551:L556)</f>
        <v>4973742.5200000005</v>
      </c>
      <c r="M557" s="140">
        <f>SUM(M551:M556)</f>
        <v>4491091.4800000004</v>
      </c>
      <c r="N557" s="138">
        <v>5</v>
      </c>
      <c r="O557" s="138">
        <v>5</v>
      </c>
      <c r="P557" s="138">
        <f>N557-O557</f>
        <v>0</v>
      </c>
      <c r="Q557" s="141">
        <f t="shared" si="19"/>
        <v>482651.04000000004</v>
      </c>
      <c r="R557" s="142">
        <f>L557/H557</f>
        <v>274.35283358155442</v>
      </c>
    </row>
    <row r="558" spans="1:18" x14ac:dyDescent="0.35">
      <c r="A558" s="131">
        <v>1</v>
      </c>
      <c r="B558" s="132" t="s">
        <v>60</v>
      </c>
      <c r="C558" s="132" t="s">
        <v>405</v>
      </c>
      <c r="D558" s="132" t="s">
        <v>133</v>
      </c>
      <c r="E558" s="132" t="s">
        <v>406</v>
      </c>
      <c r="F558" s="132" t="s">
        <v>210</v>
      </c>
      <c r="G558" s="132" t="s">
        <v>407</v>
      </c>
      <c r="H558" s="133"/>
      <c r="I558" s="131"/>
      <c r="J558" s="134"/>
      <c r="K558" s="135"/>
      <c r="L558" s="136"/>
      <c r="M558" s="136"/>
      <c r="N558" s="132"/>
      <c r="O558" s="132"/>
      <c r="P558" s="132"/>
    </row>
    <row r="559" spans="1:18" x14ac:dyDescent="0.35">
      <c r="A559" s="131">
        <v>2</v>
      </c>
      <c r="B559" s="132" t="s">
        <v>60</v>
      </c>
      <c r="C559" s="132" t="s">
        <v>405</v>
      </c>
      <c r="D559" s="132" t="s">
        <v>133</v>
      </c>
      <c r="E559" s="132" t="s">
        <v>406</v>
      </c>
      <c r="F559" s="132" t="s">
        <v>180</v>
      </c>
      <c r="G559" s="132" t="s">
        <v>791</v>
      </c>
      <c r="H559" s="133">
        <v>4559</v>
      </c>
      <c r="I559" s="131">
        <v>4</v>
      </c>
      <c r="J559" s="134">
        <f>'เลย '!F107</f>
        <v>447771.08</v>
      </c>
      <c r="K559" s="135">
        <f>SUM('เลย '!AI107)</f>
        <v>542639.37</v>
      </c>
      <c r="L559" s="136">
        <f>'เลย '!AJ107</f>
        <v>1629946.98</v>
      </c>
      <c r="M559" s="136">
        <f>'เลย '!AK107</f>
        <v>1595777.37</v>
      </c>
      <c r="N559" s="132"/>
      <c r="O559" s="132"/>
      <c r="P559" s="132"/>
      <c r="Q559" s="124">
        <f t="shared" si="19"/>
        <v>34169.60999999987</v>
      </c>
      <c r="R559" s="125">
        <f t="shared" si="20"/>
        <v>357.52291730642685</v>
      </c>
    </row>
    <row r="560" spans="1:18" x14ac:dyDescent="0.35">
      <c r="A560" s="131">
        <v>3</v>
      </c>
      <c r="B560" s="132" t="s">
        <v>60</v>
      </c>
      <c r="C560" s="132" t="s">
        <v>405</v>
      </c>
      <c r="D560" s="132" t="s">
        <v>133</v>
      </c>
      <c r="E560" s="132" t="s">
        <v>406</v>
      </c>
      <c r="F560" s="132" t="s">
        <v>180</v>
      </c>
      <c r="G560" s="132" t="s">
        <v>792</v>
      </c>
      <c r="H560" s="133">
        <v>1402</v>
      </c>
      <c r="I560" s="131">
        <v>1</v>
      </c>
      <c r="J560" s="134">
        <f>'เลย '!F108</f>
        <v>248262.82</v>
      </c>
      <c r="K560" s="135">
        <f>SUM('เลย '!AI108)</f>
        <v>270729.93</v>
      </c>
      <c r="L560" s="136">
        <f>'เลย '!AJ108</f>
        <v>851258.16</v>
      </c>
      <c r="M560" s="136">
        <f>'เลย '!AK108</f>
        <v>916144.64000000001</v>
      </c>
      <c r="N560" s="132"/>
      <c r="O560" s="132"/>
      <c r="P560" s="132"/>
      <c r="Q560" s="124">
        <f t="shared" si="19"/>
        <v>-64886.479999999981</v>
      </c>
      <c r="R560" s="125">
        <f>L560/H560</f>
        <v>607.17415121255351</v>
      </c>
    </row>
    <row r="561" spans="1:18" x14ac:dyDescent="0.35">
      <c r="A561" s="131">
        <v>4</v>
      </c>
      <c r="B561" s="132" t="s">
        <v>60</v>
      </c>
      <c r="C561" s="132" t="s">
        <v>405</v>
      </c>
      <c r="D561" s="132" t="s">
        <v>133</v>
      </c>
      <c r="E561" s="132" t="s">
        <v>406</v>
      </c>
      <c r="F561" s="132" t="s">
        <v>180</v>
      </c>
      <c r="G561" s="132" t="s">
        <v>793</v>
      </c>
      <c r="H561" s="133">
        <v>4041</v>
      </c>
      <c r="I561" s="131">
        <v>3</v>
      </c>
      <c r="J561" s="134">
        <f>'เลย '!F109</f>
        <v>331896.96000000002</v>
      </c>
      <c r="K561" s="135">
        <f>SUM('เลย '!AI109)</f>
        <v>377450.66000000003</v>
      </c>
      <c r="L561" s="136">
        <f>'เลย '!AJ109</f>
        <v>1211842.1200000001</v>
      </c>
      <c r="M561" s="136">
        <f>'เลย '!AK109</f>
        <v>1154135.1399999999</v>
      </c>
      <c r="N561" s="132"/>
      <c r="O561" s="132"/>
      <c r="P561" s="132"/>
      <c r="Q561" s="124">
        <f t="shared" si="19"/>
        <v>57706.980000000214</v>
      </c>
      <c r="R561" s="125">
        <f t="shared" si="20"/>
        <v>299.88669141301659</v>
      </c>
    </row>
    <row r="562" spans="1:18" x14ac:dyDescent="0.35">
      <c r="A562" s="131">
        <v>5</v>
      </c>
      <c r="B562" s="132" t="s">
        <v>60</v>
      </c>
      <c r="C562" s="132" t="s">
        <v>405</v>
      </c>
      <c r="D562" s="132" t="s">
        <v>133</v>
      </c>
      <c r="E562" s="132" t="s">
        <v>406</v>
      </c>
      <c r="F562" s="132" t="s">
        <v>180</v>
      </c>
      <c r="G562" s="132" t="s">
        <v>794</v>
      </c>
      <c r="H562" s="133">
        <v>3664</v>
      </c>
      <c r="I562" s="131">
        <v>3</v>
      </c>
      <c r="J562" s="134">
        <f>'เลย '!F110</f>
        <v>568491.61</v>
      </c>
      <c r="K562" s="135">
        <f>SUM('เลย '!AI110)</f>
        <v>600588.19999999995</v>
      </c>
      <c r="L562" s="136">
        <f>'เลย '!AJ110</f>
        <v>1243717.05</v>
      </c>
      <c r="M562" s="136">
        <f>'เลย '!AK110</f>
        <v>1131630.73</v>
      </c>
      <c r="N562" s="132"/>
      <c r="O562" s="132"/>
      <c r="P562" s="132"/>
      <c r="Q562" s="124">
        <f t="shared" si="19"/>
        <v>112086.32000000007</v>
      </c>
      <c r="R562" s="125">
        <f t="shared" si="20"/>
        <v>339.44242631004369</v>
      </c>
    </row>
    <row r="563" spans="1:18" x14ac:dyDescent="0.35">
      <c r="A563" s="131">
        <v>6</v>
      </c>
      <c r="B563" s="132" t="s">
        <v>60</v>
      </c>
      <c r="C563" s="132" t="s">
        <v>405</v>
      </c>
      <c r="D563" s="132" t="s">
        <v>133</v>
      </c>
      <c r="E563" s="132" t="s">
        <v>406</v>
      </c>
      <c r="F563" s="132" t="s">
        <v>180</v>
      </c>
      <c r="G563" s="132" t="s">
        <v>795</v>
      </c>
      <c r="H563" s="133">
        <v>1748</v>
      </c>
      <c r="I563" s="131">
        <v>2</v>
      </c>
      <c r="J563" s="134">
        <f>'เลย '!F111</f>
        <v>229897.19</v>
      </c>
      <c r="K563" s="135">
        <f>SUM('เลย '!AI111)</f>
        <v>239070.81</v>
      </c>
      <c r="L563" s="136">
        <f>'เลย '!AJ111</f>
        <v>653231.15999999992</v>
      </c>
      <c r="M563" s="136">
        <f>'เลย '!AK111</f>
        <v>681066.11</v>
      </c>
      <c r="N563" s="132"/>
      <c r="O563" s="132"/>
      <c r="P563" s="132"/>
      <c r="Q563" s="124">
        <f t="shared" si="19"/>
        <v>-27834.95000000007</v>
      </c>
      <c r="R563" s="125">
        <f t="shared" si="20"/>
        <v>373.70203661327224</v>
      </c>
    </row>
    <row r="564" spans="1:18" s="143" customFormat="1" x14ac:dyDescent="0.35">
      <c r="A564" s="137">
        <v>11</v>
      </c>
      <c r="B564" s="138" t="s">
        <v>60</v>
      </c>
      <c r="C564" s="138"/>
      <c r="D564" s="138"/>
      <c r="E564" s="138" t="s">
        <v>77</v>
      </c>
      <c r="F564" s="138"/>
      <c r="G564" s="138" t="s">
        <v>408</v>
      </c>
      <c r="H564" s="144">
        <f>SUM(H558:H563)</f>
        <v>15414</v>
      </c>
      <c r="I564" s="137"/>
      <c r="J564" s="140">
        <f>SUM(J558:J563)</f>
        <v>1826319.6600000001</v>
      </c>
      <c r="K564" s="140">
        <f>SUM(K558:K563)</f>
        <v>2030478.97</v>
      </c>
      <c r="L564" s="140">
        <f>SUM(L558:L563)</f>
        <v>5589995.4700000007</v>
      </c>
      <c r="M564" s="140">
        <f>SUM(M558:M563)</f>
        <v>5478753.9900000012</v>
      </c>
      <c r="N564" s="138">
        <v>5</v>
      </c>
      <c r="O564" s="138">
        <v>5</v>
      </c>
      <c r="P564" s="138">
        <f>N564-O564</f>
        <v>0</v>
      </c>
      <c r="Q564" s="141">
        <f t="shared" si="19"/>
        <v>111241.47999999952</v>
      </c>
      <c r="R564" s="142">
        <f>L564/H564</f>
        <v>362.65703062151294</v>
      </c>
    </row>
    <row r="565" spans="1:18" x14ac:dyDescent="0.35">
      <c r="A565" s="131">
        <v>1</v>
      </c>
      <c r="B565" s="132" t="s">
        <v>60</v>
      </c>
      <c r="C565" s="132" t="s">
        <v>409</v>
      </c>
      <c r="D565" s="132" t="s">
        <v>137</v>
      </c>
      <c r="E565" s="132" t="s">
        <v>410</v>
      </c>
      <c r="F565" s="132" t="s">
        <v>210</v>
      </c>
      <c r="G565" s="132" t="s">
        <v>411</v>
      </c>
      <c r="H565" s="133"/>
      <c r="I565" s="131"/>
      <c r="J565" s="134"/>
      <c r="K565" s="135"/>
      <c r="L565" s="136"/>
      <c r="M565" s="136"/>
      <c r="N565" s="132"/>
      <c r="O565" s="132"/>
      <c r="P565" s="132"/>
    </row>
    <row r="566" spans="1:18" x14ac:dyDescent="0.35">
      <c r="A566" s="131">
        <v>2</v>
      </c>
      <c r="B566" s="132" t="s">
        <v>60</v>
      </c>
      <c r="C566" s="132" t="s">
        <v>409</v>
      </c>
      <c r="D566" s="132" t="s">
        <v>137</v>
      </c>
      <c r="E566" s="132" t="s">
        <v>410</v>
      </c>
      <c r="F566" s="132" t="s">
        <v>180</v>
      </c>
      <c r="G566" s="132" t="s">
        <v>796</v>
      </c>
      <c r="H566" s="133">
        <v>5082</v>
      </c>
      <c r="I566" s="131">
        <v>4</v>
      </c>
      <c r="J566" s="134">
        <f>'เลย '!F112</f>
        <v>932323.87</v>
      </c>
      <c r="K566" s="135">
        <f>SUM('เลย '!AI112)</f>
        <v>1027305.9899999999</v>
      </c>
      <c r="L566" s="136">
        <f>'เลย '!AJ112</f>
        <v>1618105.24</v>
      </c>
      <c r="M566" s="136">
        <f>'เลย '!AK112</f>
        <v>1642565.06</v>
      </c>
      <c r="N566" s="132"/>
      <c r="O566" s="132"/>
      <c r="P566" s="132"/>
      <c r="Q566" s="124">
        <f t="shared" si="19"/>
        <v>-24459.820000000065</v>
      </c>
      <c r="R566" s="125">
        <f t="shared" si="20"/>
        <v>318.3992994883904</v>
      </c>
    </row>
    <row r="567" spans="1:18" x14ac:dyDescent="0.35">
      <c r="A567" s="131">
        <v>3</v>
      </c>
      <c r="B567" s="132" t="s">
        <v>60</v>
      </c>
      <c r="C567" s="132" t="s">
        <v>409</v>
      </c>
      <c r="D567" s="132" t="s">
        <v>137</v>
      </c>
      <c r="E567" s="132" t="s">
        <v>410</v>
      </c>
      <c r="F567" s="132" t="s">
        <v>180</v>
      </c>
      <c r="G567" s="132" t="s">
        <v>797</v>
      </c>
      <c r="H567" s="133">
        <v>5235</v>
      </c>
      <c r="I567" s="131">
        <v>4</v>
      </c>
      <c r="J567" s="134">
        <f>'เลย '!F113</f>
        <v>530060.4</v>
      </c>
      <c r="K567" s="135">
        <f>SUM('เลย '!AI113)</f>
        <v>552364.23</v>
      </c>
      <c r="L567" s="136">
        <f>'เลย '!AJ113</f>
        <v>1593710.48</v>
      </c>
      <c r="M567" s="136">
        <f>'เลย '!AK113</f>
        <v>1619040.28</v>
      </c>
      <c r="N567" s="132"/>
      <c r="O567" s="132"/>
      <c r="P567" s="132"/>
      <c r="Q567" s="124">
        <f t="shared" si="19"/>
        <v>-25329.800000000047</v>
      </c>
      <c r="R567" s="125">
        <f t="shared" si="20"/>
        <v>304.43371155682905</v>
      </c>
    </row>
    <row r="568" spans="1:18" x14ac:dyDescent="0.35">
      <c r="A568" s="131">
        <v>4</v>
      </c>
      <c r="B568" s="132" t="s">
        <v>60</v>
      </c>
      <c r="C568" s="132" t="s">
        <v>409</v>
      </c>
      <c r="D568" s="132" t="s">
        <v>137</v>
      </c>
      <c r="E568" s="132" t="s">
        <v>410</v>
      </c>
      <c r="F568" s="132" t="s">
        <v>180</v>
      </c>
      <c r="G568" s="132" t="s">
        <v>798</v>
      </c>
      <c r="H568" s="133">
        <v>2707</v>
      </c>
      <c r="I568" s="131">
        <v>2</v>
      </c>
      <c r="J568" s="134">
        <f>'เลย '!F114</f>
        <v>497033.63</v>
      </c>
      <c r="K568" s="135">
        <f>SUM('เลย '!AI114)</f>
        <v>555327.32999999996</v>
      </c>
      <c r="L568" s="136">
        <f>'เลย '!AJ114</f>
        <v>856388.24</v>
      </c>
      <c r="M568" s="136">
        <f>'เลย '!AK114</f>
        <v>801001.20000000007</v>
      </c>
      <c r="N568" s="132"/>
      <c r="O568" s="132"/>
      <c r="P568" s="132"/>
      <c r="Q568" s="124">
        <f t="shared" si="19"/>
        <v>55387.039999999921</v>
      </c>
      <c r="R568" s="125">
        <f t="shared" si="20"/>
        <v>316.36063538973031</v>
      </c>
    </row>
    <row r="569" spans="1:18" x14ac:dyDescent="0.35">
      <c r="A569" s="131">
        <v>5</v>
      </c>
      <c r="B569" s="132" t="s">
        <v>60</v>
      </c>
      <c r="C569" s="132" t="s">
        <v>409</v>
      </c>
      <c r="D569" s="132" t="s">
        <v>137</v>
      </c>
      <c r="E569" s="132" t="s">
        <v>410</v>
      </c>
      <c r="F569" s="132" t="s">
        <v>180</v>
      </c>
      <c r="G569" s="132" t="s">
        <v>799</v>
      </c>
      <c r="H569" s="133">
        <v>4511</v>
      </c>
      <c r="I569" s="131">
        <v>4</v>
      </c>
      <c r="J569" s="134">
        <f>'เลย '!F115</f>
        <v>537499.86</v>
      </c>
      <c r="K569" s="135">
        <f>SUM('เลย '!AI115)</f>
        <v>611850.32999999996</v>
      </c>
      <c r="L569" s="136">
        <f>'เลย '!AJ115</f>
        <v>1633742.71</v>
      </c>
      <c r="M569" s="136">
        <f>'เลย '!AK115</f>
        <v>1819336.7899999998</v>
      </c>
      <c r="N569" s="132"/>
      <c r="O569" s="132"/>
      <c r="P569" s="132"/>
      <c r="Q569" s="124">
        <f t="shared" si="19"/>
        <v>-185594.07999999984</v>
      </c>
      <c r="R569" s="125">
        <f t="shared" si="20"/>
        <v>362.16863444912434</v>
      </c>
    </row>
    <row r="570" spans="1:18" x14ac:dyDescent="0.35">
      <c r="A570" s="131">
        <v>6</v>
      </c>
      <c r="B570" s="132" t="s">
        <v>60</v>
      </c>
      <c r="C570" s="132" t="s">
        <v>409</v>
      </c>
      <c r="D570" s="132" t="s">
        <v>137</v>
      </c>
      <c r="E570" s="132" t="s">
        <v>410</v>
      </c>
      <c r="F570" s="132" t="s">
        <v>180</v>
      </c>
      <c r="G570" s="132" t="s">
        <v>800</v>
      </c>
      <c r="H570" s="133">
        <v>1392</v>
      </c>
      <c r="I570" s="131">
        <v>1</v>
      </c>
      <c r="J570" s="134">
        <f>'เลย '!F116</f>
        <v>127522.85</v>
      </c>
      <c r="K570" s="135">
        <f>SUM('เลย '!AI116)</f>
        <v>161395.29</v>
      </c>
      <c r="L570" s="136">
        <f>'เลย '!AJ116</f>
        <v>527064.98</v>
      </c>
      <c r="M570" s="136">
        <f>'เลย '!AK116</f>
        <v>608624.48</v>
      </c>
      <c r="N570" s="132"/>
      <c r="O570" s="132"/>
      <c r="P570" s="132"/>
      <c r="Q570" s="124">
        <f t="shared" si="19"/>
        <v>-81559.5</v>
      </c>
      <c r="R570" s="125">
        <f t="shared" si="20"/>
        <v>378.63863505747128</v>
      </c>
    </row>
    <row r="571" spans="1:18" x14ac:dyDescent="0.35">
      <c r="A571" s="131">
        <v>7</v>
      </c>
      <c r="B571" s="132" t="s">
        <v>60</v>
      </c>
      <c r="C571" s="132" t="s">
        <v>409</v>
      </c>
      <c r="D571" s="132" t="s">
        <v>137</v>
      </c>
      <c r="E571" s="132" t="s">
        <v>410</v>
      </c>
      <c r="F571" s="132" t="s">
        <v>180</v>
      </c>
      <c r="G571" s="132" t="s">
        <v>801</v>
      </c>
      <c r="H571" s="133">
        <v>4729</v>
      </c>
      <c r="I571" s="131">
        <v>4</v>
      </c>
      <c r="J571" s="134">
        <f>'เลย '!F117</f>
        <v>786356.91</v>
      </c>
      <c r="K571" s="135">
        <f>SUM('เลย '!AI117)</f>
        <v>940071.91</v>
      </c>
      <c r="L571" s="136">
        <f>'เลย '!AJ117</f>
        <v>2150857.4400000004</v>
      </c>
      <c r="M571" s="136">
        <f>'เลย '!AK117</f>
        <v>2033391.4100000001</v>
      </c>
      <c r="N571" s="132"/>
      <c r="O571" s="132"/>
      <c r="P571" s="132"/>
      <c r="Q571" s="124">
        <f t="shared" si="19"/>
        <v>117466.03000000026</v>
      </c>
      <c r="R571" s="125">
        <f t="shared" si="20"/>
        <v>454.82288855994932</v>
      </c>
    </row>
    <row r="572" spans="1:18" s="143" customFormat="1" x14ac:dyDescent="0.35">
      <c r="A572" s="137">
        <v>12</v>
      </c>
      <c r="B572" s="138" t="s">
        <v>60</v>
      </c>
      <c r="C572" s="138"/>
      <c r="D572" s="138"/>
      <c r="E572" s="138" t="s">
        <v>77</v>
      </c>
      <c r="F572" s="138"/>
      <c r="G572" s="138" t="s">
        <v>412</v>
      </c>
      <c r="H572" s="144">
        <f>SUM(H565:H571)</f>
        <v>23656</v>
      </c>
      <c r="I572" s="137"/>
      <c r="J572" s="140">
        <f>SUM(J565:J571)</f>
        <v>3410797.52</v>
      </c>
      <c r="K572" s="140">
        <f>SUM(K565:K571)</f>
        <v>3848315.08</v>
      </c>
      <c r="L572" s="140">
        <f>SUM(L565:L571)</f>
        <v>8379869.0900000008</v>
      </c>
      <c r="M572" s="140">
        <f>SUM(M565:M571)</f>
        <v>8523959.2200000007</v>
      </c>
      <c r="N572" s="138">
        <v>6</v>
      </c>
      <c r="O572" s="138">
        <v>6</v>
      </c>
      <c r="P572" s="138">
        <f>N572-O572</f>
        <v>0</v>
      </c>
      <c r="Q572" s="141">
        <f t="shared" si="19"/>
        <v>-144090.12999999989</v>
      </c>
      <c r="R572" s="142">
        <f>L572/H572</f>
        <v>354.23863248224558</v>
      </c>
    </row>
    <row r="573" spans="1:18" x14ac:dyDescent="0.35">
      <c r="A573" s="131">
        <v>1</v>
      </c>
      <c r="B573" s="132" t="s">
        <v>60</v>
      </c>
      <c r="C573" s="132" t="s">
        <v>413</v>
      </c>
      <c r="D573" s="132" t="s">
        <v>144</v>
      </c>
      <c r="E573" s="132" t="s">
        <v>414</v>
      </c>
      <c r="F573" s="132" t="s">
        <v>210</v>
      </c>
      <c r="G573" s="132" t="s">
        <v>415</v>
      </c>
      <c r="H573" s="133"/>
      <c r="I573" s="131"/>
      <c r="J573" s="134"/>
      <c r="K573" s="135"/>
      <c r="L573" s="136"/>
      <c r="M573" s="136"/>
      <c r="N573" s="132"/>
      <c r="O573" s="132"/>
      <c r="P573" s="132"/>
    </row>
    <row r="574" spans="1:18" x14ac:dyDescent="0.35">
      <c r="A574" s="131">
        <v>2</v>
      </c>
      <c r="B574" s="132" t="s">
        <v>60</v>
      </c>
      <c r="C574" s="132" t="s">
        <v>413</v>
      </c>
      <c r="D574" s="132" t="s">
        <v>144</v>
      </c>
      <c r="E574" s="132" t="s">
        <v>414</v>
      </c>
      <c r="F574" s="132" t="s">
        <v>180</v>
      </c>
      <c r="G574" s="132" t="s">
        <v>802</v>
      </c>
      <c r="H574" s="133">
        <v>3571</v>
      </c>
      <c r="I574" s="131">
        <v>3</v>
      </c>
      <c r="J574" s="134">
        <f>'เลย '!F118</f>
        <v>555859.54</v>
      </c>
      <c r="K574" s="135">
        <f>SUM('เลย '!AI118)</f>
        <v>569459.56000000006</v>
      </c>
      <c r="L574" s="136">
        <f>'เลย '!AJ118</f>
        <v>879219.22</v>
      </c>
      <c r="M574" s="136">
        <f>'เลย '!AK118</f>
        <v>865087.14999999991</v>
      </c>
      <c r="N574" s="132"/>
      <c r="O574" s="132"/>
      <c r="P574" s="132"/>
      <c r="Q574" s="124">
        <f t="shared" si="19"/>
        <v>14132.070000000065</v>
      </c>
      <c r="R574" s="125">
        <f t="shared" si="20"/>
        <v>246.21092691122934</v>
      </c>
    </row>
    <row r="575" spans="1:18" x14ac:dyDescent="0.35">
      <c r="A575" s="131">
        <v>3</v>
      </c>
      <c r="B575" s="132" t="s">
        <v>60</v>
      </c>
      <c r="C575" s="132" t="s">
        <v>413</v>
      </c>
      <c r="D575" s="132" t="s">
        <v>144</v>
      </c>
      <c r="E575" s="132" t="s">
        <v>414</v>
      </c>
      <c r="F575" s="132" t="s">
        <v>180</v>
      </c>
      <c r="G575" s="132" t="s">
        <v>803</v>
      </c>
      <c r="H575" s="133">
        <v>3383</v>
      </c>
      <c r="I575" s="131">
        <v>3</v>
      </c>
      <c r="J575" s="134">
        <f>'เลย '!F119</f>
        <v>672897.49</v>
      </c>
      <c r="K575" s="135">
        <f>SUM('เลย '!AI119)</f>
        <v>590136.29</v>
      </c>
      <c r="L575" s="136">
        <f>'เลย '!AJ119</f>
        <v>766729.62</v>
      </c>
      <c r="M575" s="136">
        <f>'เลย '!AK119</f>
        <v>714440.78</v>
      </c>
      <c r="N575" s="132"/>
      <c r="O575" s="132"/>
      <c r="P575" s="132"/>
      <c r="Q575" s="124">
        <f t="shared" si="19"/>
        <v>52288.839999999967</v>
      </c>
      <c r="R575" s="125">
        <f t="shared" si="20"/>
        <v>226.64192137156371</v>
      </c>
    </row>
    <row r="576" spans="1:18" x14ac:dyDescent="0.35">
      <c r="A576" s="131">
        <v>4</v>
      </c>
      <c r="B576" s="132" t="s">
        <v>60</v>
      </c>
      <c r="C576" s="132" t="s">
        <v>413</v>
      </c>
      <c r="D576" s="132" t="s">
        <v>144</v>
      </c>
      <c r="E576" s="132" t="s">
        <v>414</v>
      </c>
      <c r="F576" s="132" t="s">
        <v>180</v>
      </c>
      <c r="G576" s="132" t="s">
        <v>804</v>
      </c>
      <c r="H576" s="133">
        <v>3666</v>
      </c>
      <c r="I576" s="131">
        <v>3</v>
      </c>
      <c r="J576" s="134">
        <f>'เลย '!F120</f>
        <v>743203.03</v>
      </c>
      <c r="K576" s="135">
        <f>SUM('เลย '!AI120)</f>
        <v>727085.05</v>
      </c>
      <c r="L576" s="136">
        <f>'เลย '!AJ120</f>
        <v>1149602.71</v>
      </c>
      <c r="M576" s="136">
        <f>'เลย '!AK120</f>
        <v>1140922.3199999998</v>
      </c>
      <c r="N576" s="132"/>
      <c r="O576" s="132"/>
      <c r="P576" s="132"/>
      <c r="Q576" s="124">
        <f t="shared" si="19"/>
        <v>8680.3900000001304</v>
      </c>
      <c r="R576" s="125">
        <f t="shared" si="20"/>
        <v>313.58502727768683</v>
      </c>
    </row>
    <row r="577" spans="1:18" x14ac:dyDescent="0.35">
      <c r="A577" s="131">
        <v>5</v>
      </c>
      <c r="B577" s="132" t="s">
        <v>60</v>
      </c>
      <c r="C577" s="132" t="s">
        <v>413</v>
      </c>
      <c r="D577" s="132" t="s">
        <v>144</v>
      </c>
      <c r="E577" s="132" t="s">
        <v>414</v>
      </c>
      <c r="F577" s="132" t="s">
        <v>180</v>
      </c>
      <c r="G577" s="132" t="s">
        <v>805</v>
      </c>
      <c r="H577" s="133">
        <v>4139</v>
      </c>
      <c r="I577" s="131">
        <v>3</v>
      </c>
      <c r="J577" s="134">
        <f>'เลย '!F121</f>
        <v>588587.28</v>
      </c>
      <c r="K577" s="135">
        <f>SUM('เลย '!AI121)</f>
        <v>598387.36</v>
      </c>
      <c r="L577" s="136">
        <f>'เลย '!AJ121</f>
        <v>1073782.8500000001</v>
      </c>
      <c r="M577" s="136">
        <f>'เลย '!AK121</f>
        <v>873635.03</v>
      </c>
      <c r="N577" s="132"/>
      <c r="O577" s="132"/>
      <c r="P577" s="132"/>
      <c r="Q577" s="124">
        <f t="shared" si="19"/>
        <v>200147.82000000007</v>
      </c>
      <c r="R577" s="125">
        <f t="shared" si="20"/>
        <v>259.4305025368447</v>
      </c>
    </row>
    <row r="578" spans="1:18" x14ac:dyDescent="0.35">
      <c r="A578" s="131">
        <v>6</v>
      </c>
      <c r="B578" s="132" t="s">
        <v>60</v>
      </c>
      <c r="C578" s="132" t="s">
        <v>413</v>
      </c>
      <c r="D578" s="132" t="s">
        <v>144</v>
      </c>
      <c r="E578" s="132" t="s">
        <v>414</v>
      </c>
      <c r="F578" s="132" t="s">
        <v>180</v>
      </c>
      <c r="G578" s="132" t="s">
        <v>806</v>
      </c>
      <c r="H578" s="133">
        <v>1457</v>
      </c>
      <c r="I578" s="131">
        <v>1</v>
      </c>
      <c r="J578" s="134">
        <f>'เลย '!F122</f>
        <v>320389.89</v>
      </c>
      <c r="K578" s="135">
        <f>SUM('เลย '!AI122)</f>
        <v>345152.85000000003</v>
      </c>
      <c r="L578" s="136">
        <f>'เลย '!AJ122</f>
        <v>826425.76</v>
      </c>
      <c r="M578" s="136">
        <f>'เลย '!AK122</f>
        <v>743133.25</v>
      </c>
      <c r="N578" s="132"/>
      <c r="O578" s="132"/>
      <c r="P578" s="132"/>
      <c r="Q578" s="124">
        <f t="shared" si="19"/>
        <v>83292.510000000009</v>
      </c>
      <c r="R578" s="125">
        <f t="shared" si="20"/>
        <v>567.21054221002055</v>
      </c>
    </row>
    <row r="579" spans="1:18" x14ac:dyDescent="0.35">
      <c r="A579" s="131">
        <v>7</v>
      </c>
      <c r="B579" s="132" t="s">
        <v>60</v>
      </c>
      <c r="C579" s="132" t="s">
        <v>413</v>
      </c>
      <c r="D579" s="132" t="s">
        <v>144</v>
      </c>
      <c r="E579" s="132" t="s">
        <v>414</v>
      </c>
      <c r="F579" s="132" t="s">
        <v>180</v>
      </c>
      <c r="G579" s="132" t="s">
        <v>807</v>
      </c>
      <c r="H579" s="133">
        <v>2356</v>
      </c>
      <c r="I579" s="131">
        <v>2</v>
      </c>
      <c r="J579" s="134">
        <f>'เลย '!F123</f>
        <v>427326.35</v>
      </c>
      <c r="K579" s="135">
        <f>SUM('เลย '!AI123)</f>
        <v>487809.94999999995</v>
      </c>
      <c r="L579" s="136">
        <f>'เลย '!AJ123</f>
        <v>688899.55</v>
      </c>
      <c r="M579" s="136">
        <f>'เลย '!AK123</f>
        <v>739010.79</v>
      </c>
      <c r="N579" s="132"/>
      <c r="O579" s="132"/>
      <c r="P579" s="132"/>
      <c r="Q579" s="124">
        <f t="shared" si="19"/>
        <v>-50111.239999999991</v>
      </c>
      <c r="R579" s="125">
        <f t="shared" si="20"/>
        <v>292.40218590831921</v>
      </c>
    </row>
    <row r="580" spans="1:18" x14ac:dyDescent="0.35">
      <c r="A580" s="131">
        <v>8</v>
      </c>
      <c r="B580" s="132" t="s">
        <v>60</v>
      </c>
      <c r="C580" s="132" t="s">
        <v>413</v>
      </c>
      <c r="D580" s="132" t="s">
        <v>144</v>
      </c>
      <c r="E580" s="132" t="s">
        <v>414</v>
      </c>
      <c r="F580" s="132" t="s">
        <v>180</v>
      </c>
      <c r="G580" s="132" t="s">
        <v>808</v>
      </c>
      <c r="H580" s="133">
        <v>3094</v>
      </c>
      <c r="I580" s="131">
        <v>3</v>
      </c>
      <c r="J580" s="134">
        <f>'เลย '!F124</f>
        <v>553481.31999999995</v>
      </c>
      <c r="K580" s="135">
        <f>SUM('เลย '!AI124)</f>
        <v>581201.71</v>
      </c>
      <c r="L580" s="136">
        <f>'เลย '!AJ124</f>
        <v>1105840.3900000001</v>
      </c>
      <c r="M580" s="136">
        <f>'เลย '!AK124</f>
        <v>955500.3899999999</v>
      </c>
      <c r="N580" s="132"/>
      <c r="O580" s="132"/>
      <c r="P580" s="132"/>
      <c r="Q580" s="124">
        <f t="shared" si="19"/>
        <v>150340.00000000023</v>
      </c>
      <c r="R580" s="125">
        <f t="shared" si="20"/>
        <v>357.41447640594703</v>
      </c>
    </row>
    <row r="581" spans="1:18" x14ac:dyDescent="0.35">
      <c r="A581" s="131">
        <v>9</v>
      </c>
      <c r="B581" s="132" t="s">
        <v>60</v>
      </c>
      <c r="C581" s="132" t="s">
        <v>413</v>
      </c>
      <c r="D581" s="132" t="s">
        <v>144</v>
      </c>
      <c r="E581" s="132" t="s">
        <v>414</v>
      </c>
      <c r="F581" s="132" t="s">
        <v>180</v>
      </c>
      <c r="G581" s="132" t="s">
        <v>809</v>
      </c>
      <c r="H581" s="133">
        <v>2499</v>
      </c>
      <c r="I581" s="131">
        <v>2</v>
      </c>
      <c r="J581" s="134">
        <f>'เลย '!F125</f>
        <v>227950.51</v>
      </c>
      <c r="K581" s="135">
        <f>SUM('เลย '!AI125)</f>
        <v>167272.16</v>
      </c>
      <c r="L581" s="136">
        <f>'เลย '!AJ125</f>
        <v>943357.39</v>
      </c>
      <c r="M581" s="136">
        <f>'เลย '!AK125</f>
        <v>986403.17999999993</v>
      </c>
      <c r="N581" s="132"/>
      <c r="O581" s="132"/>
      <c r="P581" s="132"/>
      <c r="Q581" s="124">
        <f t="shared" si="19"/>
        <v>-43045.789999999921</v>
      </c>
      <c r="R581" s="125">
        <f t="shared" si="20"/>
        <v>377.49395358143261</v>
      </c>
    </row>
    <row r="582" spans="1:18" s="143" customFormat="1" x14ac:dyDescent="0.35">
      <c r="A582" s="137">
        <v>13</v>
      </c>
      <c r="B582" s="138" t="s">
        <v>60</v>
      </c>
      <c r="C582" s="138"/>
      <c r="D582" s="138"/>
      <c r="E582" s="138" t="s">
        <v>77</v>
      </c>
      <c r="F582" s="138"/>
      <c r="G582" s="138" t="s">
        <v>416</v>
      </c>
      <c r="H582" s="144">
        <f>SUM(H573:H581)</f>
        <v>24165</v>
      </c>
      <c r="I582" s="137"/>
      <c r="J582" s="140">
        <f>SUM(J573:J581)</f>
        <v>4089695.41</v>
      </c>
      <c r="K582" s="140">
        <f>SUM(K573:K581)</f>
        <v>4066504.9300000006</v>
      </c>
      <c r="L582" s="140">
        <f>SUM(L573:L581)</f>
        <v>7433857.4899999993</v>
      </c>
      <c r="M582" s="140">
        <f>SUM(M573:M581)</f>
        <v>7018132.8899999997</v>
      </c>
      <c r="N582" s="138">
        <v>8</v>
      </c>
      <c r="O582" s="138">
        <v>8</v>
      </c>
      <c r="P582" s="138">
        <f>N582-O582</f>
        <v>0</v>
      </c>
      <c r="Q582" s="141">
        <f t="shared" si="19"/>
        <v>415724.59999999963</v>
      </c>
      <c r="R582" s="142">
        <f>L582/H582</f>
        <v>307.62911193875436</v>
      </c>
    </row>
    <row r="583" spans="1:18" x14ac:dyDescent="0.35">
      <c r="A583" s="131">
        <v>1</v>
      </c>
      <c r="B583" s="132" t="s">
        <v>60</v>
      </c>
      <c r="C583" s="132" t="s">
        <v>417</v>
      </c>
      <c r="D583" s="132" t="s">
        <v>147</v>
      </c>
      <c r="E583" s="132" t="s">
        <v>418</v>
      </c>
      <c r="F583" s="132" t="s">
        <v>210</v>
      </c>
      <c r="G583" s="132" t="s">
        <v>419</v>
      </c>
      <c r="H583" s="133"/>
      <c r="I583" s="131"/>
      <c r="J583" s="134"/>
      <c r="K583" s="135"/>
      <c r="L583" s="136"/>
      <c r="M583" s="136"/>
      <c r="N583" s="132"/>
      <c r="O583" s="132"/>
      <c r="P583" s="132"/>
    </row>
    <row r="584" spans="1:18" x14ac:dyDescent="0.35">
      <c r="A584" s="131">
        <v>2</v>
      </c>
      <c r="B584" s="132" t="s">
        <v>60</v>
      </c>
      <c r="C584" s="132" t="s">
        <v>417</v>
      </c>
      <c r="D584" s="132" t="s">
        <v>147</v>
      </c>
      <c r="E584" s="132" t="s">
        <v>418</v>
      </c>
      <c r="F584" s="132" t="s">
        <v>180</v>
      </c>
      <c r="G584" s="132" t="s">
        <v>810</v>
      </c>
      <c r="H584" s="133">
        <v>5132</v>
      </c>
      <c r="I584" s="131">
        <v>4</v>
      </c>
      <c r="J584" s="134">
        <f>'เลย '!F126</f>
        <v>370067.7</v>
      </c>
      <c r="K584" s="135">
        <f>SUM('เลย '!AI126)</f>
        <v>384869.56000000006</v>
      </c>
      <c r="L584" s="136">
        <f>'เลย '!AJ126</f>
        <v>1574845.7</v>
      </c>
      <c r="M584" s="136">
        <f>'เลย '!AK126</f>
        <v>1501089.03</v>
      </c>
      <c r="N584" s="132"/>
      <c r="O584" s="132"/>
      <c r="P584" s="132"/>
      <c r="Q584" s="124">
        <f t="shared" ref="Q584:Q646" si="21">L584-M584</f>
        <v>73756.669999999925</v>
      </c>
      <c r="R584" s="125">
        <f t="shared" ref="R584:R646" si="22">L584/H584</f>
        <v>306.8678293063133</v>
      </c>
    </row>
    <row r="585" spans="1:18" x14ac:dyDescent="0.35">
      <c r="A585" s="131">
        <v>3</v>
      </c>
      <c r="B585" s="132" t="s">
        <v>60</v>
      </c>
      <c r="C585" s="132" t="s">
        <v>417</v>
      </c>
      <c r="D585" s="132" t="s">
        <v>147</v>
      </c>
      <c r="E585" s="132" t="s">
        <v>418</v>
      </c>
      <c r="F585" s="132" t="s">
        <v>180</v>
      </c>
      <c r="G585" s="132" t="s">
        <v>811</v>
      </c>
      <c r="H585" s="133">
        <v>2779</v>
      </c>
      <c r="I585" s="131">
        <v>2</v>
      </c>
      <c r="J585" s="134">
        <f>'เลย '!F127</f>
        <v>421651.92</v>
      </c>
      <c r="K585" s="135">
        <f>SUM('เลย '!AI127)</f>
        <v>457270.46</v>
      </c>
      <c r="L585" s="136">
        <f>'เลย '!AJ127</f>
        <v>1230239.07</v>
      </c>
      <c r="M585" s="136">
        <f>'เลย '!AK127</f>
        <v>1116867.49</v>
      </c>
      <c r="N585" s="132"/>
      <c r="O585" s="132"/>
      <c r="P585" s="132"/>
      <c r="Q585" s="124">
        <f t="shared" si="21"/>
        <v>113371.58000000007</v>
      </c>
      <c r="R585" s="125">
        <f t="shared" si="22"/>
        <v>442.69128103634404</v>
      </c>
    </row>
    <row r="586" spans="1:18" x14ac:dyDescent="0.35">
      <c r="A586" s="131">
        <v>4</v>
      </c>
      <c r="B586" s="132" t="s">
        <v>60</v>
      </c>
      <c r="C586" s="132" t="s">
        <v>417</v>
      </c>
      <c r="D586" s="132" t="s">
        <v>147</v>
      </c>
      <c r="E586" s="132" t="s">
        <v>418</v>
      </c>
      <c r="F586" s="132" t="s">
        <v>180</v>
      </c>
      <c r="G586" s="132" t="s">
        <v>812</v>
      </c>
      <c r="H586" s="133">
        <v>5936</v>
      </c>
      <c r="I586" s="131">
        <v>4</v>
      </c>
      <c r="J586" s="134">
        <f>'เลย '!F128</f>
        <v>849901.98</v>
      </c>
      <c r="K586" s="135">
        <f>SUM('เลย '!AI128)</f>
        <v>289413.19999999984</v>
      </c>
      <c r="L586" s="136">
        <f>'เลย '!AJ128</f>
        <v>1652919.75</v>
      </c>
      <c r="M586" s="136">
        <f>'เลย '!AK128</f>
        <v>1823050.16</v>
      </c>
      <c r="N586" s="132"/>
      <c r="O586" s="132"/>
      <c r="P586" s="132"/>
      <c r="Q586" s="124">
        <f t="shared" si="21"/>
        <v>-170130.40999999992</v>
      </c>
      <c r="R586" s="125">
        <f t="shared" si="22"/>
        <v>278.45683119946091</v>
      </c>
    </row>
    <row r="587" spans="1:18" x14ac:dyDescent="0.35">
      <c r="A587" s="131">
        <v>5</v>
      </c>
      <c r="B587" s="132" t="s">
        <v>60</v>
      </c>
      <c r="C587" s="132" t="s">
        <v>417</v>
      </c>
      <c r="D587" s="132" t="s">
        <v>147</v>
      </c>
      <c r="E587" s="132" t="s">
        <v>418</v>
      </c>
      <c r="F587" s="132" t="s">
        <v>180</v>
      </c>
      <c r="G587" s="132" t="s">
        <v>813</v>
      </c>
      <c r="H587" s="133">
        <v>2905</v>
      </c>
      <c r="I587" s="131">
        <v>2</v>
      </c>
      <c r="J587" s="134">
        <f>'เลย '!F129</f>
        <v>421843.4</v>
      </c>
      <c r="K587" s="135">
        <f>SUM('เลย '!AI129)</f>
        <v>375202.80000000005</v>
      </c>
      <c r="L587" s="136">
        <f>'เลย '!AJ129</f>
        <v>788108.51</v>
      </c>
      <c r="M587" s="136">
        <f>'เลย '!AK129</f>
        <v>769339</v>
      </c>
      <c r="N587" s="132"/>
      <c r="O587" s="132"/>
      <c r="P587" s="132"/>
      <c r="Q587" s="124">
        <f t="shared" si="21"/>
        <v>18769.510000000009</v>
      </c>
      <c r="R587" s="125">
        <f t="shared" si="22"/>
        <v>271.29380722891568</v>
      </c>
    </row>
    <row r="588" spans="1:18" x14ac:dyDescent="0.35">
      <c r="A588" s="131">
        <v>6</v>
      </c>
      <c r="B588" s="132" t="s">
        <v>60</v>
      </c>
      <c r="C588" s="132" t="s">
        <v>417</v>
      </c>
      <c r="D588" s="132" t="s">
        <v>147</v>
      </c>
      <c r="E588" s="132" t="s">
        <v>418</v>
      </c>
      <c r="F588" s="132" t="s">
        <v>180</v>
      </c>
      <c r="G588" s="132" t="s">
        <v>814</v>
      </c>
      <c r="H588" s="133">
        <v>2680</v>
      </c>
      <c r="I588" s="131">
        <v>2</v>
      </c>
      <c r="J588" s="134">
        <f>'เลย '!F130</f>
        <v>222938.65</v>
      </c>
      <c r="K588" s="135">
        <f>SUM('เลย '!AI130)</f>
        <v>79998.34</v>
      </c>
      <c r="L588" s="136">
        <f>'เลย '!AJ130</f>
        <v>112960.86000000002</v>
      </c>
      <c r="M588" s="136">
        <f>'เลย '!AK130</f>
        <v>146976.01</v>
      </c>
      <c r="N588" s="132"/>
      <c r="O588" s="132"/>
      <c r="P588" s="132"/>
      <c r="Q588" s="124">
        <f t="shared" si="21"/>
        <v>-34015.149999999994</v>
      </c>
      <c r="R588" s="125">
        <f t="shared" si="22"/>
        <v>42.149574626865679</v>
      </c>
    </row>
    <row r="589" spans="1:18" s="143" customFormat="1" x14ac:dyDescent="0.35">
      <c r="A589" s="137">
        <v>14</v>
      </c>
      <c r="B589" s="138" t="s">
        <v>60</v>
      </c>
      <c r="C589" s="138"/>
      <c r="D589" s="138"/>
      <c r="E589" s="138" t="s">
        <v>77</v>
      </c>
      <c r="F589" s="138"/>
      <c r="G589" s="138" t="s">
        <v>420</v>
      </c>
      <c r="H589" s="144">
        <f>SUM(H583:H588)</f>
        <v>19432</v>
      </c>
      <c r="I589" s="137"/>
      <c r="J589" s="140">
        <f>SUM(J583:J588)</f>
        <v>2286403.65</v>
      </c>
      <c r="K589" s="140">
        <f>SUM(K583:K588)</f>
        <v>1586754.3599999999</v>
      </c>
      <c r="L589" s="140">
        <f>SUM(L583:L588)</f>
        <v>5359073.8899999997</v>
      </c>
      <c r="M589" s="140">
        <f>SUM(M583:M588)</f>
        <v>5357321.6899999995</v>
      </c>
      <c r="N589" s="138">
        <v>5</v>
      </c>
      <c r="O589" s="138">
        <v>5</v>
      </c>
      <c r="P589" s="138">
        <f>N589-O589</f>
        <v>0</v>
      </c>
      <c r="Q589" s="141">
        <f t="shared" si="21"/>
        <v>1752.2000000001863</v>
      </c>
      <c r="R589" s="142">
        <f t="shared" si="22"/>
        <v>275.78601739398925</v>
      </c>
    </row>
    <row r="590" spans="1:18" s="143" customFormat="1" ht="21.75" thickBot="1" x14ac:dyDescent="0.4">
      <c r="A590" s="152"/>
      <c r="B590" s="153" t="s">
        <v>60</v>
      </c>
      <c r="C590" s="153" t="s">
        <v>60</v>
      </c>
      <c r="D590" s="153" t="s">
        <v>60</v>
      </c>
      <c r="E590" s="153" t="s">
        <v>60</v>
      </c>
      <c r="F590" s="153"/>
      <c r="G590" s="153" t="s">
        <v>421</v>
      </c>
      <c r="H590" s="154">
        <f>H455+H462+H478+H490+H505+H512+H520+H531+H550+H557+H564+H572+H582+H589</f>
        <v>406899</v>
      </c>
      <c r="I590" s="152"/>
      <c r="J590" s="155">
        <f t="shared" ref="J590:O590" si="23">J455+J462+J478+J490+J505+J512+J520+J531+J550+J557+J564+J572+J582+J589</f>
        <v>67435399.900000006</v>
      </c>
      <c r="K590" s="156">
        <f t="shared" si="23"/>
        <v>72344278.349999994</v>
      </c>
      <c r="L590" s="155">
        <f t="shared" si="23"/>
        <v>151652038.91999999</v>
      </c>
      <c r="M590" s="155">
        <f t="shared" si="23"/>
        <v>135592504.97999999</v>
      </c>
      <c r="N590" s="153">
        <f t="shared" si="23"/>
        <v>127</v>
      </c>
      <c r="O590" s="153">
        <f t="shared" si="23"/>
        <v>127</v>
      </c>
      <c r="P590" s="153">
        <f>N590-O590</f>
        <v>0</v>
      </c>
      <c r="Q590" s="141">
        <f t="shared" si="21"/>
        <v>16059533.939999998</v>
      </c>
      <c r="R590" s="142">
        <f t="shared" si="22"/>
        <v>372.70192091895035</v>
      </c>
    </row>
    <row r="591" spans="1:18" ht="22.5" thickTop="1" thickBot="1" x14ac:dyDescent="0.4">
      <c r="A591" s="157"/>
      <c r="B591" s="158"/>
      <c r="C591" s="158"/>
      <c r="D591" s="158"/>
      <c r="E591" s="325" t="s">
        <v>422</v>
      </c>
      <c r="F591" s="326"/>
      <c r="G591" s="327"/>
      <c r="H591" s="159"/>
      <c r="I591" s="157"/>
      <c r="J591" s="160">
        <f>J590/O590</f>
        <v>530987.4007874016</v>
      </c>
      <c r="K591" s="161">
        <f>K590/O590</f>
        <v>569639.98700787395</v>
      </c>
      <c r="L591" s="160">
        <f>L590/O590</f>
        <v>1194110.5426771652</v>
      </c>
      <c r="M591" s="160">
        <f>M590/O590</f>
        <v>1067657.5195275589</v>
      </c>
      <c r="N591" s="209"/>
      <c r="O591" s="209"/>
      <c r="P591" s="209"/>
      <c r="Q591" s="124">
        <f t="shared" si="21"/>
        <v>126453.02314960631</v>
      </c>
    </row>
    <row r="592" spans="1:18" ht="21.75" thickTop="1" x14ac:dyDescent="0.35">
      <c r="A592" s="162">
        <v>1</v>
      </c>
      <c r="B592" s="163" t="s">
        <v>62</v>
      </c>
      <c r="C592" s="163" t="s">
        <v>423</v>
      </c>
      <c r="D592" s="163" t="s">
        <v>424</v>
      </c>
      <c r="E592" s="163" t="s">
        <v>425</v>
      </c>
      <c r="F592" s="163" t="s">
        <v>177</v>
      </c>
      <c r="G592" s="163" t="s">
        <v>426</v>
      </c>
      <c r="H592" s="164"/>
      <c r="I592" s="162"/>
      <c r="J592" s="165"/>
      <c r="K592" s="166"/>
      <c r="L592" s="167"/>
      <c r="M592" s="167"/>
      <c r="N592" s="163"/>
      <c r="O592" s="163"/>
      <c r="P592" s="163"/>
    </row>
    <row r="593" spans="1:18" x14ac:dyDescent="0.35">
      <c r="A593" s="131">
        <v>2</v>
      </c>
      <c r="B593" s="132" t="s">
        <v>62</v>
      </c>
      <c r="C593" s="132" t="s">
        <v>423</v>
      </c>
      <c r="D593" s="132" t="s">
        <v>424</v>
      </c>
      <c r="E593" s="132" t="s">
        <v>425</v>
      </c>
      <c r="F593" s="132" t="s">
        <v>180</v>
      </c>
      <c r="G593" s="132" t="s">
        <v>1027</v>
      </c>
      <c r="H593" s="133">
        <v>4017</v>
      </c>
      <c r="I593" s="131">
        <v>3</v>
      </c>
      <c r="J593" s="134">
        <f>หนองคาย!F12</f>
        <v>521649.36</v>
      </c>
      <c r="K593" s="135">
        <f>หนองคาย!AG12</f>
        <v>554912.80999999994</v>
      </c>
      <c r="L593" s="136">
        <f>หนองคาย!AH12</f>
        <v>1781452.21</v>
      </c>
      <c r="M593" s="136">
        <f>หนองคาย!AI12</f>
        <v>1669092.3199999998</v>
      </c>
      <c r="N593" s="132"/>
      <c r="O593" s="132"/>
      <c r="P593" s="132"/>
      <c r="Q593" s="124">
        <f t="shared" si="21"/>
        <v>112359.89000000013</v>
      </c>
      <c r="R593" s="125">
        <f t="shared" si="22"/>
        <v>443.47826985312423</v>
      </c>
    </row>
    <row r="594" spans="1:18" x14ac:dyDescent="0.35">
      <c r="A594" s="131">
        <v>3</v>
      </c>
      <c r="B594" s="132" t="s">
        <v>62</v>
      </c>
      <c r="C594" s="132" t="s">
        <v>423</v>
      </c>
      <c r="D594" s="132" t="s">
        <v>424</v>
      </c>
      <c r="E594" s="132" t="s">
        <v>425</v>
      </c>
      <c r="F594" s="132" t="s">
        <v>180</v>
      </c>
      <c r="G594" s="132" t="s">
        <v>1028</v>
      </c>
      <c r="H594" s="133">
        <v>4254</v>
      </c>
      <c r="I594" s="131">
        <v>3</v>
      </c>
      <c r="J594" s="134">
        <f>หนองคาย!F13</f>
        <v>296265.45</v>
      </c>
      <c r="K594" s="135">
        <f>หนองคาย!AG13</f>
        <v>502705.26</v>
      </c>
      <c r="L594" s="136">
        <f>หนองคาย!AH13</f>
        <v>1558820.98</v>
      </c>
      <c r="M594" s="136">
        <f>หนองคาย!AI13</f>
        <v>1390153.56</v>
      </c>
      <c r="N594" s="132"/>
      <c r="O594" s="132"/>
      <c r="P594" s="132"/>
      <c r="Q594" s="124">
        <f t="shared" si="21"/>
        <v>168667.41999999993</v>
      </c>
      <c r="R594" s="125">
        <f t="shared" si="22"/>
        <v>366.43652562294312</v>
      </c>
    </row>
    <row r="595" spans="1:18" x14ac:dyDescent="0.35">
      <c r="A595" s="131">
        <v>4</v>
      </c>
      <c r="B595" s="132" t="s">
        <v>62</v>
      </c>
      <c r="C595" s="132" t="s">
        <v>423</v>
      </c>
      <c r="D595" s="132" t="s">
        <v>424</v>
      </c>
      <c r="E595" s="132" t="s">
        <v>425</v>
      </c>
      <c r="F595" s="132" t="s">
        <v>180</v>
      </c>
      <c r="G595" s="132" t="s">
        <v>1029</v>
      </c>
      <c r="H595" s="133">
        <v>2828</v>
      </c>
      <c r="I595" s="131">
        <v>2</v>
      </c>
      <c r="J595" s="134">
        <f>หนองคาย!F14</f>
        <v>38.61</v>
      </c>
      <c r="K595" s="135">
        <f>หนองคาย!AG14</f>
        <v>254098.68999999994</v>
      </c>
      <c r="L595" s="136">
        <f>หนองคาย!AH14</f>
        <v>916112.38</v>
      </c>
      <c r="M595" s="136">
        <f>หนองคาย!AI14</f>
        <v>1037519.54</v>
      </c>
      <c r="N595" s="132"/>
      <c r="O595" s="132"/>
      <c r="P595" s="132"/>
      <c r="Q595" s="124">
        <f t="shared" si="21"/>
        <v>-121407.16000000003</v>
      </c>
      <c r="R595" s="125">
        <f t="shared" si="22"/>
        <v>323.94355728429986</v>
      </c>
    </row>
    <row r="596" spans="1:18" x14ac:dyDescent="0.35">
      <c r="A596" s="131">
        <v>5</v>
      </c>
      <c r="B596" s="132" t="s">
        <v>62</v>
      </c>
      <c r="C596" s="132" t="s">
        <v>423</v>
      </c>
      <c r="D596" s="132" t="s">
        <v>424</v>
      </c>
      <c r="E596" s="132" t="s">
        <v>425</v>
      </c>
      <c r="F596" s="132" t="s">
        <v>180</v>
      </c>
      <c r="G596" s="132" t="s">
        <v>1030</v>
      </c>
      <c r="H596" s="133">
        <v>4184</v>
      </c>
      <c r="I596" s="131">
        <v>3</v>
      </c>
      <c r="J596" s="134">
        <f>หนองคาย!F15</f>
        <v>177215.04</v>
      </c>
      <c r="K596" s="135">
        <f>หนองคาย!AG15</f>
        <v>282398.77</v>
      </c>
      <c r="L596" s="136">
        <f>หนองคาย!AH15</f>
        <v>1649453.34</v>
      </c>
      <c r="M596" s="136">
        <f>หนองคาย!AI15</f>
        <v>1701793.7100000002</v>
      </c>
      <c r="N596" s="132"/>
      <c r="O596" s="132"/>
      <c r="P596" s="132"/>
      <c r="Q596" s="124">
        <f t="shared" si="21"/>
        <v>-52340.370000000112</v>
      </c>
      <c r="R596" s="125">
        <f t="shared" si="22"/>
        <v>394.22880975143403</v>
      </c>
    </row>
    <row r="597" spans="1:18" x14ac:dyDescent="0.35">
      <c r="A597" s="131">
        <v>6</v>
      </c>
      <c r="B597" s="132" t="s">
        <v>62</v>
      </c>
      <c r="C597" s="132" t="s">
        <v>423</v>
      </c>
      <c r="D597" s="132" t="s">
        <v>424</v>
      </c>
      <c r="E597" s="132" t="s">
        <v>425</v>
      </c>
      <c r="F597" s="132" t="s">
        <v>180</v>
      </c>
      <c r="G597" s="132" t="s">
        <v>1031</v>
      </c>
      <c r="H597" s="133">
        <v>7069</v>
      </c>
      <c r="I597" s="131">
        <v>5</v>
      </c>
      <c r="J597" s="134">
        <f>หนองคาย!F16</f>
        <v>494778.56</v>
      </c>
      <c r="K597" s="135">
        <f>หนองคาย!AG16</f>
        <v>631456.83000000007</v>
      </c>
      <c r="L597" s="136">
        <f>หนองคาย!AH16</f>
        <v>1990268.4</v>
      </c>
      <c r="M597" s="136">
        <f>หนองคาย!AI16</f>
        <v>1921124.2100000002</v>
      </c>
      <c r="N597" s="132"/>
      <c r="O597" s="132"/>
      <c r="P597" s="132"/>
      <c r="Q597" s="124">
        <f t="shared" si="21"/>
        <v>69144.189999999711</v>
      </c>
      <c r="R597" s="125">
        <f t="shared" si="22"/>
        <v>281.54879049370487</v>
      </c>
    </row>
    <row r="598" spans="1:18" x14ac:dyDescent="0.35">
      <c r="A598" s="131">
        <v>7</v>
      </c>
      <c r="B598" s="132" t="s">
        <v>62</v>
      </c>
      <c r="C598" s="132" t="s">
        <v>423</v>
      </c>
      <c r="D598" s="132" t="s">
        <v>424</v>
      </c>
      <c r="E598" s="132" t="s">
        <v>425</v>
      </c>
      <c r="F598" s="132" t="s">
        <v>180</v>
      </c>
      <c r="G598" s="132" t="s">
        <v>1032</v>
      </c>
      <c r="H598" s="133">
        <v>6198</v>
      </c>
      <c r="I598" s="131">
        <v>5</v>
      </c>
      <c r="J598" s="134">
        <f>หนองคาย!F17</f>
        <v>641127.22</v>
      </c>
      <c r="K598" s="135">
        <f>หนองคาย!AG17</f>
        <v>746539.04999999993</v>
      </c>
      <c r="L598" s="136">
        <f>หนองคาย!AH17</f>
        <v>1703051.1400000001</v>
      </c>
      <c r="M598" s="136">
        <f>หนองคาย!AI17</f>
        <v>1516637.2999999998</v>
      </c>
      <c r="N598" s="132"/>
      <c r="O598" s="132"/>
      <c r="P598" s="132"/>
      <c r="Q598" s="124">
        <f t="shared" si="21"/>
        <v>186413.84000000032</v>
      </c>
      <c r="R598" s="125">
        <f t="shared" si="22"/>
        <v>274.77430461439178</v>
      </c>
    </row>
    <row r="599" spans="1:18" x14ac:dyDescent="0.35">
      <c r="A599" s="131">
        <v>8</v>
      </c>
      <c r="B599" s="132" t="s">
        <v>62</v>
      </c>
      <c r="C599" s="132" t="s">
        <v>423</v>
      </c>
      <c r="D599" s="132" t="s">
        <v>424</v>
      </c>
      <c r="E599" s="132" t="s">
        <v>425</v>
      </c>
      <c r="F599" s="132" t="s">
        <v>180</v>
      </c>
      <c r="G599" s="132" t="s">
        <v>1033</v>
      </c>
      <c r="H599" s="133">
        <v>2120</v>
      </c>
      <c r="I599" s="131">
        <v>2</v>
      </c>
      <c r="J599" s="134">
        <f>หนองคาย!F18</f>
        <v>357046.85</v>
      </c>
      <c r="K599" s="135">
        <f>หนองคาย!AG18</f>
        <v>372693.37</v>
      </c>
      <c r="L599" s="136">
        <f>หนองคาย!AH18</f>
        <v>1201711.6000000001</v>
      </c>
      <c r="M599" s="136">
        <f>หนองคาย!AI18</f>
        <v>1501264.88</v>
      </c>
      <c r="N599" s="132"/>
      <c r="O599" s="132"/>
      <c r="P599" s="132"/>
      <c r="Q599" s="124">
        <f t="shared" si="21"/>
        <v>-299553.2799999998</v>
      </c>
      <c r="R599" s="125">
        <f t="shared" si="22"/>
        <v>566.84509433962273</v>
      </c>
    </row>
    <row r="600" spans="1:18" x14ac:dyDescent="0.35">
      <c r="A600" s="131">
        <v>9</v>
      </c>
      <c r="B600" s="132" t="s">
        <v>62</v>
      </c>
      <c r="C600" s="132" t="s">
        <v>423</v>
      </c>
      <c r="D600" s="132" t="s">
        <v>424</v>
      </c>
      <c r="E600" s="132" t="s">
        <v>425</v>
      </c>
      <c r="F600" s="132" t="s">
        <v>180</v>
      </c>
      <c r="G600" s="132" t="s">
        <v>1034</v>
      </c>
      <c r="H600" s="133">
        <v>808</v>
      </c>
      <c r="I600" s="131">
        <v>1</v>
      </c>
      <c r="J600" s="134">
        <f>หนองคาย!F19</f>
        <v>147552.79</v>
      </c>
      <c r="K600" s="135">
        <f>หนองคาย!AG19</f>
        <v>236849.83000000002</v>
      </c>
      <c r="L600" s="136">
        <f>หนองคาย!AH19</f>
        <v>726239.01</v>
      </c>
      <c r="M600" s="136">
        <f>หนองคาย!AI19</f>
        <v>803569.14</v>
      </c>
      <c r="N600" s="132"/>
      <c r="O600" s="132"/>
      <c r="P600" s="132"/>
      <c r="Q600" s="124">
        <f t="shared" si="21"/>
        <v>-77330.13</v>
      </c>
      <c r="R600" s="125">
        <f t="shared" si="22"/>
        <v>898.81065594059407</v>
      </c>
    </row>
    <row r="601" spans="1:18" x14ac:dyDescent="0.35">
      <c r="A601" s="131">
        <v>10</v>
      </c>
      <c r="B601" s="132" t="s">
        <v>62</v>
      </c>
      <c r="C601" s="132" t="s">
        <v>423</v>
      </c>
      <c r="D601" s="132" t="s">
        <v>424</v>
      </c>
      <c r="E601" s="132" t="s">
        <v>425</v>
      </c>
      <c r="F601" s="132" t="s">
        <v>180</v>
      </c>
      <c r="G601" s="132" t="s">
        <v>1035</v>
      </c>
      <c r="H601" s="133">
        <v>5257</v>
      </c>
      <c r="I601" s="131">
        <v>4</v>
      </c>
      <c r="J601" s="134">
        <f>หนองคาย!F20</f>
        <v>333361.67</v>
      </c>
      <c r="K601" s="135">
        <f>หนองคาย!AG20</f>
        <v>557013.35</v>
      </c>
      <c r="L601" s="136">
        <f>หนองคาย!AH20</f>
        <v>953675.65999999992</v>
      </c>
      <c r="M601" s="136">
        <f>หนองคาย!AI20</f>
        <v>1121726.75</v>
      </c>
      <c r="N601" s="132"/>
      <c r="O601" s="132"/>
      <c r="P601" s="132"/>
      <c r="Q601" s="124">
        <f t="shared" si="21"/>
        <v>-168051.09000000008</v>
      </c>
      <c r="R601" s="125">
        <f t="shared" si="22"/>
        <v>181.41062583222367</v>
      </c>
    </row>
    <row r="602" spans="1:18" x14ac:dyDescent="0.35">
      <c r="A602" s="131">
        <v>11</v>
      </c>
      <c r="B602" s="132" t="s">
        <v>62</v>
      </c>
      <c r="C602" s="132" t="s">
        <v>423</v>
      </c>
      <c r="D602" s="132" t="s">
        <v>424</v>
      </c>
      <c r="E602" s="132" t="s">
        <v>425</v>
      </c>
      <c r="F602" s="132" t="s">
        <v>180</v>
      </c>
      <c r="G602" s="132" t="s">
        <v>1036</v>
      </c>
      <c r="H602" s="133">
        <v>5547</v>
      </c>
      <c r="I602" s="131">
        <v>4</v>
      </c>
      <c r="J602" s="134">
        <f>หนองคาย!F21</f>
        <v>421537.07</v>
      </c>
      <c r="K602" s="135">
        <f>หนองคาย!AG21</f>
        <v>600176.59000000008</v>
      </c>
      <c r="L602" s="136">
        <f>หนองคาย!AH21</f>
        <v>1373863.52</v>
      </c>
      <c r="M602" s="136">
        <f>หนองคาย!AI21</f>
        <v>1856861.53</v>
      </c>
      <c r="N602" s="132"/>
      <c r="O602" s="132"/>
      <c r="P602" s="132"/>
      <c r="Q602" s="124">
        <f t="shared" si="21"/>
        <v>-482998.01</v>
      </c>
      <c r="R602" s="125">
        <f t="shared" si="22"/>
        <v>247.67685595817559</v>
      </c>
    </row>
    <row r="603" spans="1:18" x14ac:dyDescent="0.35">
      <c r="A603" s="131">
        <v>12</v>
      </c>
      <c r="B603" s="132" t="s">
        <v>62</v>
      </c>
      <c r="C603" s="132" t="s">
        <v>423</v>
      </c>
      <c r="D603" s="132" t="s">
        <v>424</v>
      </c>
      <c r="E603" s="132" t="s">
        <v>425</v>
      </c>
      <c r="F603" s="132" t="s">
        <v>180</v>
      </c>
      <c r="G603" s="132" t="s">
        <v>1037</v>
      </c>
      <c r="H603" s="133">
        <v>4817</v>
      </c>
      <c r="I603" s="131">
        <v>4</v>
      </c>
      <c r="J603" s="134">
        <f>หนองคาย!F22</f>
        <v>1019954.38</v>
      </c>
      <c r="K603" s="135">
        <f>หนองคาย!AG22</f>
        <v>1101434.6599999999</v>
      </c>
      <c r="L603" s="136">
        <f>หนองคาย!AH22</f>
        <v>1934849.95</v>
      </c>
      <c r="M603" s="136">
        <f>หนองคาย!AI22</f>
        <v>1679231.51</v>
      </c>
      <c r="N603" s="132"/>
      <c r="O603" s="132"/>
      <c r="P603" s="132"/>
      <c r="Q603" s="124">
        <f t="shared" si="21"/>
        <v>255618.43999999994</v>
      </c>
      <c r="R603" s="125">
        <f t="shared" si="22"/>
        <v>401.67115424538093</v>
      </c>
    </row>
    <row r="604" spans="1:18" x14ac:dyDescent="0.35">
      <c r="A604" s="131">
        <v>13</v>
      </c>
      <c r="B604" s="132" t="s">
        <v>62</v>
      </c>
      <c r="C604" s="132" t="s">
        <v>423</v>
      </c>
      <c r="D604" s="132" t="s">
        <v>424</v>
      </c>
      <c r="E604" s="132" t="s">
        <v>425</v>
      </c>
      <c r="F604" s="132" t="s">
        <v>180</v>
      </c>
      <c r="G604" s="132" t="s">
        <v>1038</v>
      </c>
      <c r="H604" s="133">
        <v>4661</v>
      </c>
      <c r="I604" s="131">
        <v>4</v>
      </c>
      <c r="J604" s="134">
        <f>หนองคาย!F23</f>
        <v>187772.74</v>
      </c>
      <c r="K604" s="135">
        <f>หนองคาย!AG23</f>
        <v>443365.49</v>
      </c>
      <c r="L604" s="136">
        <f>หนองคาย!AH23</f>
        <v>1589183.63</v>
      </c>
      <c r="M604" s="136">
        <f>หนองคาย!AI23</f>
        <v>1605000.76</v>
      </c>
      <c r="N604" s="132"/>
      <c r="O604" s="132"/>
      <c r="P604" s="132"/>
      <c r="Q604" s="124">
        <f t="shared" si="21"/>
        <v>-15817.130000000121</v>
      </c>
      <c r="R604" s="125">
        <f t="shared" si="22"/>
        <v>340.9533640849603</v>
      </c>
    </row>
    <row r="605" spans="1:18" x14ac:dyDescent="0.35">
      <c r="A605" s="131">
        <v>14</v>
      </c>
      <c r="B605" s="132" t="s">
        <v>62</v>
      </c>
      <c r="C605" s="132" t="s">
        <v>423</v>
      </c>
      <c r="D605" s="132" t="s">
        <v>424</v>
      </c>
      <c r="E605" s="132" t="s">
        <v>425</v>
      </c>
      <c r="F605" s="132" t="s">
        <v>180</v>
      </c>
      <c r="G605" s="132" t="s">
        <v>1039</v>
      </c>
      <c r="H605" s="133">
        <v>7585</v>
      </c>
      <c r="I605" s="131">
        <v>5</v>
      </c>
      <c r="J605" s="134">
        <f>หนองคาย!F24</f>
        <v>2299213.14</v>
      </c>
      <c r="K605" s="135">
        <f>หนองคาย!AG24</f>
        <v>2319772.29</v>
      </c>
      <c r="L605" s="136">
        <f>หนองคาย!AH24</f>
        <v>2297169.34</v>
      </c>
      <c r="M605" s="136">
        <f>หนองคาย!AI24</f>
        <v>2372894.6700000004</v>
      </c>
      <c r="N605" s="132"/>
      <c r="O605" s="132"/>
      <c r="P605" s="132"/>
      <c r="Q605" s="124">
        <f t="shared" si="21"/>
        <v>-75725.33000000054</v>
      </c>
      <c r="R605" s="125">
        <f t="shared" si="22"/>
        <v>302.85686750164797</v>
      </c>
    </row>
    <row r="606" spans="1:18" x14ac:dyDescent="0.35">
      <c r="A606" s="131">
        <v>15</v>
      </c>
      <c r="B606" s="132" t="s">
        <v>62</v>
      </c>
      <c r="C606" s="132" t="s">
        <v>423</v>
      </c>
      <c r="D606" s="132" t="s">
        <v>424</v>
      </c>
      <c r="E606" s="132" t="s">
        <v>425</v>
      </c>
      <c r="F606" s="132" t="s">
        <v>180</v>
      </c>
      <c r="G606" s="132" t="s">
        <v>1040</v>
      </c>
      <c r="H606" s="133">
        <v>6519</v>
      </c>
      <c r="I606" s="131">
        <v>5</v>
      </c>
      <c r="J606" s="134">
        <f>หนองคาย!F25</f>
        <v>334547.45</v>
      </c>
      <c r="K606" s="135">
        <f>หนองคาย!AG25</f>
        <v>683542.89</v>
      </c>
      <c r="L606" s="136">
        <f>หนองคาย!AH25</f>
        <v>1653526.27</v>
      </c>
      <c r="M606" s="136">
        <f>หนองคาย!AI25</f>
        <v>1540021.8299999998</v>
      </c>
      <c r="N606" s="132"/>
      <c r="O606" s="132"/>
      <c r="P606" s="132"/>
      <c r="Q606" s="124">
        <f t="shared" si="21"/>
        <v>113504.44000000018</v>
      </c>
      <c r="R606" s="125">
        <f t="shared" si="22"/>
        <v>253.6472265684921</v>
      </c>
    </row>
    <row r="607" spans="1:18" x14ac:dyDescent="0.35">
      <c r="A607" s="131">
        <v>16</v>
      </c>
      <c r="B607" s="132" t="s">
        <v>62</v>
      </c>
      <c r="C607" s="132" t="s">
        <v>423</v>
      </c>
      <c r="D607" s="132" t="s">
        <v>424</v>
      </c>
      <c r="E607" s="132" t="s">
        <v>425</v>
      </c>
      <c r="F607" s="132" t="s">
        <v>180</v>
      </c>
      <c r="G607" s="132" t="s">
        <v>1041</v>
      </c>
      <c r="H607" s="133">
        <v>4531</v>
      </c>
      <c r="I607" s="131">
        <v>4</v>
      </c>
      <c r="J607" s="134">
        <f>หนองคาย!F26</f>
        <v>498893.52</v>
      </c>
      <c r="K607" s="135">
        <f>หนองคาย!AG26</f>
        <v>571212.5</v>
      </c>
      <c r="L607" s="136">
        <f>หนองคาย!AH26</f>
        <v>1246493.45</v>
      </c>
      <c r="M607" s="136">
        <f>หนองคาย!AI26</f>
        <v>1392663.05</v>
      </c>
      <c r="N607" s="132"/>
      <c r="O607" s="132"/>
      <c r="P607" s="132"/>
      <c r="Q607" s="124">
        <f t="shared" si="21"/>
        <v>-146169.60000000009</v>
      </c>
      <c r="R607" s="125">
        <f t="shared" si="22"/>
        <v>275.10338777311853</v>
      </c>
    </row>
    <row r="608" spans="1:18" x14ac:dyDescent="0.35">
      <c r="A608" s="131">
        <v>17</v>
      </c>
      <c r="B608" s="132" t="s">
        <v>62</v>
      </c>
      <c r="C608" s="132" t="s">
        <v>423</v>
      </c>
      <c r="D608" s="132" t="s">
        <v>424</v>
      </c>
      <c r="E608" s="132" t="s">
        <v>425</v>
      </c>
      <c r="F608" s="132" t="s">
        <v>180</v>
      </c>
      <c r="G608" s="132" t="s">
        <v>1042</v>
      </c>
      <c r="H608" s="133">
        <v>2937</v>
      </c>
      <c r="I608" s="131">
        <v>2</v>
      </c>
      <c r="J608" s="134">
        <f>หนองคาย!F27</f>
        <v>384691.18</v>
      </c>
      <c r="K608" s="135">
        <f>หนองคาย!AG27</f>
        <v>398442.77</v>
      </c>
      <c r="L608" s="136">
        <f>หนองคาย!AH27</f>
        <v>995484.15</v>
      </c>
      <c r="M608" s="136">
        <f>หนองคาย!AI27</f>
        <v>916449.31</v>
      </c>
      <c r="N608" s="132"/>
      <c r="O608" s="132"/>
      <c r="P608" s="132"/>
      <c r="Q608" s="124">
        <f t="shared" si="21"/>
        <v>79034.839999999967</v>
      </c>
      <c r="R608" s="125">
        <f t="shared" si="22"/>
        <v>338.9459141981614</v>
      </c>
    </row>
    <row r="609" spans="1:18" x14ac:dyDescent="0.35">
      <c r="A609" s="131">
        <v>18</v>
      </c>
      <c r="B609" s="132" t="s">
        <v>62</v>
      </c>
      <c r="C609" s="132" t="s">
        <v>423</v>
      </c>
      <c r="D609" s="132" t="s">
        <v>424</v>
      </c>
      <c r="E609" s="132" t="s">
        <v>425</v>
      </c>
      <c r="F609" s="132" t="s">
        <v>180</v>
      </c>
      <c r="G609" s="132" t="s">
        <v>1043</v>
      </c>
      <c r="H609" s="133">
        <v>2576</v>
      </c>
      <c r="I609" s="131">
        <v>2</v>
      </c>
      <c r="J609" s="134">
        <f>หนองคาย!F28</f>
        <v>265083.44</v>
      </c>
      <c r="K609" s="135">
        <f>หนองคาย!AG28</f>
        <v>293290.53000000003</v>
      </c>
      <c r="L609" s="136">
        <f>หนองคาย!AH28</f>
        <v>799620.2</v>
      </c>
      <c r="M609" s="136">
        <f>หนองคาย!AI28</f>
        <v>996525.96000000008</v>
      </c>
      <c r="N609" s="132"/>
      <c r="O609" s="132"/>
      <c r="P609" s="132"/>
      <c r="Q609" s="124">
        <f t="shared" si="21"/>
        <v>-196905.76000000013</v>
      </c>
      <c r="R609" s="125">
        <f t="shared" si="22"/>
        <v>310.41156832298134</v>
      </c>
    </row>
    <row r="610" spans="1:18" s="143" customFormat="1" x14ac:dyDescent="0.35">
      <c r="A610" s="137">
        <v>1</v>
      </c>
      <c r="B610" s="138" t="s">
        <v>62</v>
      </c>
      <c r="C610" s="138"/>
      <c r="D610" s="138"/>
      <c r="E610" s="138" t="s">
        <v>77</v>
      </c>
      <c r="F610" s="138"/>
      <c r="G610" s="138" t="s">
        <v>427</v>
      </c>
      <c r="H610" s="144">
        <f>SUM(H592:H609)</f>
        <v>75908</v>
      </c>
      <c r="I610" s="137"/>
      <c r="J610" s="140">
        <f>SUM(J592:J609)</f>
        <v>8380728.4700000016</v>
      </c>
      <c r="K610" s="140">
        <f>SUM(K592:K609)</f>
        <v>10549905.68</v>
      </c>
      <c r="L610" s="140">
        <f>SUM(L592:L609)</f>
        <v>24370975.229999997</v>
      </c>
      <c r="M610" s="140">
        <f>SUM(M592:M609)</f>
        <v>25022530.030000001</v>
      </c>
      <c r="N610" s="138">
        <v>17</v>
      </c>
      <c r="O610" s="138">
        <v>17</v>
      </c>
      <c r="P610" s="138">
        <f>N610-O610</f>
        <v>0</v>
      </c>
      <c r="Q610" s="141">
        <f t="shared" si="21"/>
        <v>-651554.80000000447</v>
      </c>
      <c r="R610" s="142">
        <f>L610/H610</f>
        <v>321.05937753596453</v>
      </c>
    </row>
    <row r="611" spans="1:18" x14ac:dyDescent="0.35">
      <c r="A611" s="131">
        <v>1</v>
      </c>
      <c r="B611" s="132" t="s">
        <v>62</v>
      </c>
      <c r="C611" s="132" t="s">
        <v>428</v>
      </c>
      <c r="D611" s="132" t="s">
        <v>104</v>
      </c>
      <c r="E611" s="132" t="s">
        <v>429</v>
      </c>
      <c r="F611" s="132" t="s">
        <v>329</v>
      </c>
      <c r="G611" s="132" t="s">
        <v>430</v>
      </c>
      <c r="H611" s="133"/>
      <c r="I611" s="131"/>
      <c r="J611" s="134"/>
      <c r="K611" s="135"/>
      <c r="L611" s="136"/>
      <c r="M611" s="136"/>
      <c r="N611" s="132"/>
      <c r="O611" s="132"/>
      <c r="P611" s="132"/>
    </row>
    <row r="612" spans="1:18" x14ac:dyDescent="0.35">
      <c r="A612" s="131">
        <v>2</v>
      </c>
      <c r="B612" s="132" t="s">
        <v>62</v>
      </c>
      <c r="C612" s="132" t="s">
        <v>428</v>
      </c>
      <c r="D612" s="132" t="s">
        <v>104</v>
      </c>
      <c r="E612" s="132" t="s">
        <v>429</v>
      </c>
      <c r="F612" s="132" t="s">
        <v>180</v>
      </c>
      <c r="G612" s="132" t="s">
        <v>1044</v>
      </c>
      <c r="H612" s="133">
        <v>3880</v>
      </c>
      <c r="I612" s="131">
        <v>3</v>
      </c>
      <c r="J612" s="134">
        <f>หนองคาย!F29</f>
        <v>548135.22</v>
      </c>
      <c r="K612" s="135">
        <f>หนองคาย!AG29</f>
        <v>875541.94000000006</v>
      </c>
      <c r="L612" s="136">
        <f>หนองคาย!AH29</f>
        <v>1430154.6400000001</v>
      </c>
      <c r="M612" s="136">
        <f>หนองคาย!AI29</f>
        <v>1126876.83</v>
      </c>
      <c r="N612" s="132"/>
      <c r="O612" s="132"/>
      <c r="P612" s="132"/>
      <c r="Q612" s="124">
        <f t="shared" si="21"/>
        <v>303277.81000000006</v>
      </c>
      <c r="R612" s="125">
        <f t="shared" si="22"/>
        <v>368.59655670103098</v>
      </c>
    </row>
    <row r="613" spans="1:18" x14ac:dyDescent="0.35">
      <c r="A613" s="131">
        <v>3</v>
      </c>
      <c r="B613" s="132" t="s">
        <v>62</v>
      </c>
      <c r="C613" s="132" t="s">
        <v>428</v>
      </c>
      <c r="D613" s="132" t="s">
        <v>104</v>
      </c>
      <c r="E613" s="132" t="s">
        <v>429</v>
      </c>
      <c r="F613" s="132" t="s">
        <v>180</v>
      </c>
      <c r="G613" s="132" t="s">
        <v>1045</v>
      </c>
      <c r="H613" s="133">
        <v>3169</v>
      </c>
      <c r="I613" s="131">
        <v>3</v>
      </c>
      <c r="J613" s="134">
        <f>หนองคาย!F30</f>
        <v>646873.14</v>
      </c>
      <c r="K613" s="135">
        <f>หนองคาย!AG30</f>
        <v>987078.33000000007</v>
      </c>
      <c r="L613" s="136">
        <f>หนองคาย!AH30</f>
        <v>1255499.1200000001</v>
      </c>
      <c r="M613" s="136">
        <f>หนองคาย!AI30</f>
        <v>820606.67999999993</v>
      </c>
      <c r="N613" s="132"/>
      <c r="O613" s="132"/>
      <c r="P613" s="132"/>
      <c r="Q613" s="124">
        <f t="shared" si="21"/>
        <v>434892.44000000018</v>
      </c>
      <c r="R613" s="125">
        <f t="shared" si="22"/>
        <v>396.18148311770278</v>
      </c>
    </row>
    <row r="614" spans="1:18" x14ac:dyDescent="0.35">
      <c r="A614" s="131">
        <v>4</v>
      </c>
      <c r="B614" s="132" t="s">
        <v>62</v>
      </c>
      <c r="C614" s="132" t="s">
        <v>428</v>
      </c>
      <c r="D614" s="132" t="s">
        <v>104</v>
      </c>
      <c r="E614" s="132" t="s">
        <v>429</v>
      </c>
      <c r="F614" s="132" t="s">
        <v>180</v>
      </c>
      <c r="G614" s="132" t="s">
        <v>1046</v>
      </c>
      <c r="H614" s="133">
        <v>7059</v>
      </c>
      <c r="I614" s="131">
        <v>5</v>
      </c>
      <c r="J614" s="134">
        <f>หนองคาย!F31</f>
        <v>1197356.07</v>
      </c>
      <c r="K614" s="135">
        <f>หนองคาย!AG31</f>
        <v>1522610.23</v>
      </c>
      <c r="L614" s="136">
        <f>หนองคาย!AH31</f>
        <v>1442926.71</v>
      </c>
      <c r="M614" s="136">
        <f>หนองคาย!AI31</f>
        <v>1165064.4300000002</v>
      </c>
      <c r="N614" s="132"/>
      <c r="O614" s="132"/>
      <c r="P614" s="132"/>
      <c r="Q614" s="124">
        <f t="shared" si="21"/>
        <v>277862.2799999998</v>
      </c>
      <c r="R614" s="125">
        <f t="shared" si="22"/>
        <v>204.4095070123247</v>
      </c>
    </row>
    <row r="615" spans="1:18" x14ac:dyDescent="0.35">
      <c r="A615" s="131">
        <v>5</v>
      </c>
      <c r="B615" s="132" t="s">
        <v>62</v>
      </c>
      <c r="C615" s="132" t="s">
        <v>428</v>
      </c>
      <c r="D615" s="132" t="s">
        <v>104</v>
      </c>
      <c r="E615" s="132" t="s">
        <v>429</v>
      </c>
      <c r="F615" s="132" t="s">
        <v>180</v>
      </c>
      <c r="G615" s="132" t="s">
        <v>1047</v>
      </c>
      <c r="H615" s="133">
        <v>4668</v>
      </c>
      <c r="I615" s="131">
        <v>4</v>
      </c>
      <c r="J615" s="134">
        <f>หนองคาย!F32</f>
        <v>1111004.75</v>
      </c>
      <c r="K615" s="135">
        <f>หนองคาย!AG32</f>
        <v>1281999.94</v>
      </c>
      <c r="L615" s="136">
        <f>หนองคาย!AH32</f>
        <v>1102584.4300000002</v>
      </c>
      <c r="M615" s="136">
        <f>หนองคาย!AI32</f>
        <v>820908.3</v>
      </c>
      <c r="N615" s="132"/>
      <c r="O615" s="132"/>
      <c r="P615" s="132"/>
      <c r="Q615" s="124">
        <f t="shared" si="21"/>
        <v>281676.13000000012</v>
      </c>
      <c r="R615" s="125">
        <f t="shared" si="22"/>
        <v>236.20060625535564</v>
      </c>
    </row>
    <row r="616" spans="1:18" x14ac:dyDescent="0.35">
      <c r="A616" s="131">
        <v>6</v>
      </c>
      <c r="B616" s="132" t="s">
        <v>62</v>
      </c>
      <c r="C616" s="132" t="s">
        <v>428</v>
      </c>
      <c r="D616" s="132" t="s">
        <v>104</v>
      </c>
      <c r="E616" s="132" t="s">
        <v>429</v>
      </c>
      <c r="F616" s="132" t="s">
        <v>180</v>
      </c>
      <c r="G616" s="132" t="s">
        <v>1048</v>
      </c>
      <c r="H616" s="133">
        <v>5951</v>
      </c>
      <c r="I616" s="131">
        <v>4</v>
      </c>
      <c r="J616" s="134">
        <f>หนองคาย!F33</f>
        <v>748897.67</v>
      </c>
      <c r="K616" s="135">
        <f>หนองคาย!AG33</f>
        <v>907673.71000000008</v>
      </c>
      <c r="L616" s="136">
        <f>หนองคาย!AH33</f>
        <v>1932922.05</v>
      </c>
      <c r="M616" s="136">
        <f>หนองคาย!AI33</f>
        <v>1392090.2499999998</v>
      </c>
      <c r="N616" s="132"/>
      <c r="O616" s="132"/>
      <c r="P616" s="132"/>
      <c r="Q616" s="124">
        <f t="shared" si="21"/>
        <v>540831.80000000028</v>
      </c>
      <c r="R616" s="125">
        <f t="shared" si="22"/>
        <v>324.80625945219293</v>
      </c>
    </row>
    <row r="617" spans="1:18" x14ac:dyDescent="0.35">
      <c r="A617" s="131">
        <v>7</v>
      </c>
      <c r="B617" s="132" t="s">
        <v>62</v>
      </c>
      <c r="C617" s="132" t="s">
        <v>428</v>
      </c>
      <c r="D617" s="132" t="s">
        <v>104</v>
      </c>
      <c r="E617" s="132" t="s">
        <v>429</v>
      </c>
      <c r="F617" s="132" t="s">
        <v>180</v>
      </c>
      <c r="G617" s="132" t="s">
        <v>1049</v>
      </c>
      <c r="H617" s="133">
        <v>4528</v>
      </c>
      <c r="I617" s="131">
        <v>4</v>
      </c>
      <c r="J617" s="134">
        <f>หนองคาย!F34</f>
        <v>583646.19999999995</v>
      </c>
      <c r="K617" s="135">
        <f>หนองคาย!AG34</f>
        <v>806941.3</v>
      </c>
      <c r="L617" s="136">
        <f>หนองคาย!AH34</f>
        <v>370112.70999999996</v>
      </c>
      <c r="M617" s="136">
        <f>หนองคาย!AI34</f>
        <v>446321.24</v>
      </c>
      <c r="N617" s="132"/>
      <c r="O617" s="132"/>
      <c r="P617" s="132"/>
      <c r="Q617" s="124">
        <f t="shared" si="21"/>
        <v>-76208.530000000028</v>
      </c>
      <c r="R617" s="125">
        <f t="shared" si="22"/>
        <v>81.7386727031802</v>
      </c>
    </row>
    <row r="618" spans="1:18" x14ac:dyDescent="0.35">
      <c r="A618" s="131">
        <v>8</v>
      </c>
      <c r="B618" s="132" t="s">
        <v>62</v>
      </c>
      <c r="C618" s="132" t="s">
        <v>428</v>
      </c>
      <c r="D618" s="132" t="s">
        <v>104</v>
      </c>
      <c r="E618" s="132" t="s">
        <v>429</v>
      </c>
      <c r="F618" s="132" t="s">
        <v>180</v>
      </c>
      <c r="G618" s="132" t="s">
        <v>1050</v>
      </c>
      <c r="H618" s="133">
        <v>5805</v>
      </c>
      <c r="I618" s="131">
        <v>4</v>
      </c>
      <c r="J618" s="134">
        <f>หนองคาย!F35</f>
        <v>1376448.99</v>
      </c>
      <c r="K618" s="135">
        <f>หนองคาย!AG35</f>
        <v>1572865.8299999998</v>
      </c>
      <c r="L618" s="136">
        <f>หนองคาย!AH35</f>
        <v>1148812.01</v>
      </c>
      <c r="M618" s="136">
        <f>หนองคาย!AI35</f>
        <v>682404.51</v>
      </c>
      <c r="N618" s="132"/>
      <c r="O618" s="132"/>
      <c r="P618" s="132"/>
      <c r="Q618" s="124">
        <f t="shared" si="21"/>
        <v>466407.5</v>
      </c>
      <c r="R618" s="125">
        <f t="shared" si="22"/>
        <v>197.90043238587424</v>
      </c>
    </row>
    <row r="619" spans="1:18" x14ac:dyDescent="0.35">
      <c r="A619" s="131">
        <v>9</v>
      </c>
      <c r="B619" s="132" t="s">
        <v>62</v>
      </c>
      <c r="C619" s="132" t="s">
        <v>428</v>
      </c>
      <c r="D619" s="132" t="s">
        <v>104</v>
      </c>
      <c r="E619" s="132" t="s">
        <v>429</v>
      </c>
      <c r="F619" s="132" t="s">
        <v>180</v>
      </c>
      <c r="G619" s="132" t="s">
        <v>1051</v>
      </c>
      <c r="H619" s="133">
        <v>3290</v>
      </c>
      <c r="I619" s="131">
        <v>3</v>
      </c>
      <c r="J619" s="134">
        <f>หนองคาย!F36</f>
        <v>493726.8</v>
      </c>
      <c r="K619" s="135">
        <f>หนองคาย!AG36</f>
        <v>568286.1</v>
      </c>
      <c r="L619" s="136">
        <f>หนองคาย!AH36</f>
        <v>1365047.85</v>
      </c>
      <c r="M619" s="136">
        <f>หนองคาย!AI36</f>
        <v>984516.05</v>
      </c>
      <c r="N619" s="132"/>
      <c r="O619" s="132"/>
      <c r="P619" s="132"/>
      <c r="Q619" s="124">
        <f t="shared" si="21"/>
        <v>380531.80000000005</v>
      </c>
      <c r="R619" s="125">
        <f t="shared" si="22"/>
        <v>414.90816109422497</v>
      </c>
    </row>
    <row r="620" spans="1:18" x14ac:dyDescent="0.35">
      <c r="A620" s="131">
        <v>10</v>
      </c>
      <c r="B620" s="132" t="s">
        <v>62</v>
      </c>
      <c r="C620" s="132" t="s">
        <v>428</v>
      </c>
      <c r="D620" s="132" t="s">
        <v>104</v>
      </c>
      <c r="E620" s="132" t="s">
        <v>429</v>
      </c>
      <c r="F620" s="132" t="s">
        <v>180</v>
      </c>
      <c r="G620" s="132" t="s">
        <v>1052</v>
      </c>
      <c r="H620" s="133">
        <v>5014</v>
      </c>
      <c r="I620" s="131">
        <v>4</v>
      </c>
      <c r="J620" s="134">
        <f>หนองคาย!F37</f>
        <v>456341.24</v>
      </c>
      <c r="K620" s="135">
        <f>หนองคาย!AG37</f>
        <v>636862.31000000006</v>
      </c>
      <c r="L620" s="136">
        <f>หนองคาย!AH37</f>
        <v>1309994.96</v>
      </c>
      <c r="M620" s="136">
        <f>หนองคาย!AI37</f>
        <v>1069445.1299999999</v>
      </c>
      <c r="N620" s="132"/>
      <c r="O620" s="132"/>
      <c r="P620" s="132"/>
      <c r="Q620" s="124">
        <f t="shared" si="21"/>
        <v>240549.83000000007</v>
      </c>
      <c r="R620" s="125">
        <f t="shared" si="22"/>
        <v>261.26744315915437</v>
      </c>
    </row>
    <row r="621" spans="1:18" x14ac:dyDescent="0.35">
      <c r="A621" s="131">
        <v>11</v>
      </c>
      <c r="B621" s="132" t="s">
        <v>62</v>
      </c>
      <c r="C621" s="132" t="s">
        <v>428</v>
      </c>
      <c r="D621" s="132" t="s">
        <v>104</v>
      </c>
      <c r="E621" s="132" t="s">
        <v>429</v>
      </c>
      <c r="F621" s="132" t="s">
        <v>180</v>
      </c>
      <c r="G621" s="132" t="s">
        <v>1053</v>
      </c>
      <c r="H621" s="133">
        <v>4611</v>
      </c>
      <c r="I621" s="131">
        <v>4</v>
      </c>
      <c r="J621" s="134">
        <f>หนองคาย!F38</f>
        <v>883217.25</v>
      </c>
      <c r="K621" s="135">
        <f>หนองคาย!AG38</f>
        <v>1101040.1100000001</v>
      </c>
      <c r="L621" s="136">
        <f>หนองคาย!AH38</f>
        <v>1669569.6800000002</v>
      </c>
      <c r="M621" s="136">
        <f>หนองคาย!AI38</f>
        <v>1245682.1299999999</v>
      </c>
      <c r="N621" s="132"/>
      <c r="O621" s="132"/>
      <c r="P621" s="132"/>
      <c r="Q621" s="124">
        <f t="shared" si="21"/>
        <v>423887.55000000028</v>
      </c>
      <c r="R621" s="125">
        <f t="shared" si="22"/>
        <v>362.08407720667969</v>
      </c>
    </row>
    <row r="622" spans="1:18" s="143" customFormat="1" x14ac:dyDescent="0.35">
      <c r="A622" s="137">
        <v>2</v>
      </c>
      <c r="B622" s="138" t="s">
        <v>62</v>
      </c>
      <c r="C622" s="138"/>
      <c r="D622" s="138"/>
      <c r="E622" s="138" t="s">
        <v>77</v>
      </c>
      <c r="F622" s="138"/>
      <c r="G622" s="138" t="s">
        <v>431</v>
      </c>
      <c r="H622" s="144">
        <f>SUM(H611:H621)</f>
        <v>47975</v>
      </c>
      <c r="I622" s="137"/>
      <c r="J622" s="140">
        <f>SUM(J611:J621)</f>
        <v>8045647.3300000001</v>
      </c>
      <c r="K622" s="140">
        <f>SUM(K611:K621)</f>
        <v>10260899.799999999</v>
      </c>
      <c r="L622" s="140">
        <f>SUM(L611:L621)</f>
        <v>13027624.16</v>
      </c>
      <c r="M622" s="140">
        <f>SUM(M611:M621)</f>
        <v>9753915.5500000007</v>
      </c>
      <c r="N622" s="138">
        <v>10</v>
      </c>
      <c r="O622" s="138">
        <v>10</v>
      </c>
      <c r="P622" s="138">
        <f>N622-O622</f>
        <v>0</v>
      </c>
      <c r="Q622" s="141">
        <f t="shared" si="21"/>
        <v>3273708.6099999994</v>
      </c>
      <c r="R622" s="142">
        <f>L622/H622</f>
        <v>271.5502690984888</v>
      </c>
    </row>
    <row r="623" spans="1:18" x14ac:dyDescent="0.35">
      <c r="A623" s="131">
        <v>1</v>
      </c>
      <c r="B623" s="132" t="s">
        <v>62</v>
      </c>
      <c r="C623" s="132" t="s">
        <v>432</v>
      </c>
      <c r="D623" s="132" t="s">
        <v>83</v>
      </c>
      <c r="E623" s="132" t="s">
        <v>433</v>
      </c>
      <c r="F623" s="132" t="s">
        <v>210</v>
      </c>
      <c r="G623" s="132" t="s">
        <v>434</v>
      </c>
      <c r="H623" s="133"/>
      <c r="I623" s="131"/>
      <c r="J623" s="134"/>
      <c r="K623" s="135"/>
      <c r="L623" s="136"/>
      <c r="M623" s="136"/>
      <c r="N623" s="132"/>
      <c r="O623" s="132"/>
      <c r="P623" s="132"/>
    </row>
    <row r="624" spans="1:18" x14ac:dyDescent="0.35">
      <c r="A624" s="131">
        <v>2</v>
      </c>
      <c r="B624" s="132" t="s">
        <v>62</v>
      </c>
      <c r="C624" s="132" t="s">
        <v>432</v>
      </c>
      <c r="D624" s="132" t="s">
        <v>83</v>
      </c>
      <c r="E624" s="132" t="s">
        <v>433</v>
      </c>
      <c r="F624" s="132" t="s">
        <v>180</v>
      </c>
      <c r="G624" s="132" t="s">
        <v>1054</v>
      </c>
      <c r="H624" s="133">
        <v>2051</v>
      </c>
      <c r="I624" s="131">
        <v>2</v>
      </c>
      <c r="J624" s="134">
        <f>หนองคาย!F39</f>
        <v>899607.15</v>
      </c>
      <c r="K624" s="135">
        <f>หนองคาย!AG39</f>
        <v>332282.90000000002</v>
      </c>
      <c r="L624" s="136">
        <f>หนองคาย!AH39</f>
        <v>1488754.38</v>
      </c>
      <c r="M624" s="136">
        <f>หนองคาย!AI39</f>
        <v>1343664.4100000001</v>
      </c>
      <c r="N624" s="132"/>
      <c r="O624" s="132"/>
      <c r="P624" s="132"/>
      <c r="Q624" s="124">
        <f t="shared" si="21"/>
        <v>145089.96999999974</v>
      </c>
      <c r="R624" s="125">
        <f t="shared" si="22"/>
        <v>725.86756704046797</v>
      </c>
    </row>
    <row r="625" spans="1:18" x14ac:dyDescent="0.35">
      <c r="A625" s="131">
        <v>3</v>
      </c>
      <c r="B625" s="132" t="s">
        <v>62</v>
      </c>
      <c r="C625" s="132" t="s">
        <v>432</v>
      </c>
      <c r="D625" s="132" t="s">
        <v>83</v>
      </c>
      <c r="E625" s="132" t="s">
        <v>433</v>
      </c>
      <c r="F625" s="132" t="s">
        <v>180</v>
      </c>
      <c r="G625" s="132" t="s">
        <v>1055</v>
      </c>
      <c r="H625" s="133">
        <v>1787</v>
      </c>
      <c r="I625" s="131">
        <v>2</v>
      </c>
      <c r="J625" s="134">
        <f>หนองคาย!F40</f>
        <v>270596.08</v>
      </c>
      <c r="K625" s="135">
        <f>หนองคาย!AG40</f>
        <v>174143.65000000002</v>
      </c>
      <c r="L625" s="136">
        <f>หนองคาย!AH40</f>
        <v>1852500.15</v>
      </c>
      <c r="M625" s="136">
        <f>หนองคาย!AI40</f>
        <v>1792825.22</v>
      </c>
      <c r="N625" s="132"/>
      <c r="O625" s="132"/>
      <c r="P625" s="132"/>
      <c r="Q625" s="124">
        <f t="shared" si="21"/>
        <v>59674.929999999935</v>
      </c>
      <c r="R625" s="125">
        <f t="shared" si="22"/>
        <v>1036.6536933407947</v>
      </c>
    </row>
    <row r="626" spans="1:18" x14ac:dyDescent="0.35">
      <c r="A626" s="131">
        <v>4</v>
      </c>
      <c r="B626" s="132" t="s">
        <v>62</v>
      </c>
      <c r="C626" s="132" t="s">
        <v>432</v>
      </c>
      <c r="D626" s="132" t="s">
        <v>83</v>
      </c>
      <c r="E626" s="132" t="s">
        <v>433</v>
      </c>
      <c r="F626" s="132" t="s">
        <v>180</v>
      </c>
      <c r="G626" s="132" t="s">
        <v>1056</v>
      </c>
      <c r="H626" s="133">
        <v>2904</v>
      </c>
      <c r="I626" s="131">
        <v>2</v>
      </c>
      <c r="J626" s="134">
        <f>หนองคาย!F41</f>
        <v>486970.9</v>
      </c>
      <c r="K626" s="135">
        <f>หนองคาย!AG41</f>
        <v>498446.58</v>
      </c>
      <c r="L626" s="136">
        <f>หนองคาย!AH41</f>
        <v>1294416.5900000001</v>
      </c>
      <c r="M626" s="136">
        <f>หนองคาย!AI41</f>
        <v>1531026.9700000002</v>
      </c>
      <c r="N626" s="132"/>
      <c r="O626" s="132"/>
      <c r="P626" s="132"/>
      <c r="Q626" s="124">
        <f t="shared" si="21"/>
        <v>-236610.38000000012</v>
      </c>
      <c r="R626" s="125">
        <f t="shared" si="22"/>
        <v>445.73574035812675</v>
      </c>
    </row>
    <row r="627" spans="1:18" x14ac:dyDescent="0.35">
      <c r="A627" s="131">
        <v>5</v>
      </c>
      <c r="B627" s="132" t="s">
        <v>62</v>
      </c>
      <c r="C627" s="132" t="s">
        <v>432</v>
      </c>
      <c r="D627" s="132" t="s">
        <v>83</v>
      </c>
      <c r="E627" s="132" t="s">
        <v>433</v>
      </c>
      <c r="F627" s="132" t="s">
        <v>180</v>
      </c>
      <c r="G627" s="132" t="s">
        <v>1057</v>
      </c>
      <c r="H627" s="133">
        <v>3978</v>
      </c>
      <c r="I627" s="131">
        <v>3</v>
      </c>
      <c r="J627" s="134">
        <f>หนองคาย!F42</f>
        <v>1893015.07</v>
      </c>
      <c r="K627" s="135">
        <f>หนองคาย!AG42</f>
        <v>-115991</v>
      </c>
      <c r="L627" s="136">
        <f>หนองคาย!AH42</f>
        <v>1849780.6600000001</v>
      </c>
      <c r="M627" s="136">
        <f>หนองคาย!AI42</f>
        <v>2181105.38</v>
      </c>
      <c r="N627" s="132"/>
      <c r="O627" s="132"/>
      <c r="P627" s="132"/>
      <c r="Q627" s="124">
        <f t="shared" si="21"/>
        <v>-331324.71999999974</v>
      </c>
      <c r="R627" s="125">
        <f t="shared" si="22"/>
        <v>465.00267973856211</v>
      </c>
    </row>
    <row r="628" spans="1:18" x14ac:dyDescent="0.35">
      <c r="A628" s="131">
        <v>6</v>
      </c>
      <c r="B628" s="132" t="s">
        <v>62</v>
      </c>
      <c r="C628" s="132" t="s">
        <v>432</v>
      </c>
      <c r="D628" s="132" t="s">
        <v>83</v>
      </c>
      <c r="E628" s="132" t="s">
        <v>433</v>
      </c>
      <c r="F628" s="132" t="s">
        <v>180</v>
      </c>
      <c r="G628" s="132" t="s">
        <v>1058</v>
      </c>
      <c r="H628" s="133">
        <v>3763</v>
      </c>
      <c r="I628" s="131">
        <v>3</v>
      </c>
      <c r="J628" s="134">
        <f>หนองคาย!F43</f>
        <v>606289.92000000004</v>
      </c>
      <c r="K628" s="135">
        <f>หนองคาย!AG43</f>
        <v>628023.57000000007</v>
      </c>
      <c r="L628" s="136">
        <f>หนองคาย!AH43</f>
        <v>2018586.4100000001</v>
      </c>
      <c r="M628" s="136">
        <f>หนองคาย!AI43</f>
        <v>2088097.7499999998</v>
      </c>
      <c r="N628" s="132"/>
      <c r="O628" s="132"/>
      <c r="P628" s="132"/>
      <c r="Q628" s="124">
        <f t="shared" si="21"/>
        <v>-69511.339999999618</v>
      </c>
      <c r="R628" s="125">
        <f t="shared" si="22"/>
        <v>536.43008503853309</v>
      </c>
    </row>
    <row r="629" spans="1:18" x14ac:dyDescent="0.35">
      <c r="A629" s="131">
        <v>7</v>
      </c>
      <c r="B629" s="132" t="s">
        <v>62</v>
      </c>
      <c r="C629" s="132" t="s">
        <v>432</v>
      </c>
      <c r="D629" s="132" t="s">
        <v>83</v>
      </c>
      <c r="E629" s="132" t="s">
        <v>433</v>
      </c>
      <c r="F629" s="132" t="s">
        <v>180</v>
      </c>
      <c r="G629" s="132" t="s">
        <v>1059</v>
      </c>
      <c r="H629" s="133">
        <v>973</v>
      </c>
      <c r="I629" s="131">
        <v>1</v>
      </c>
      <c r="J629" s="134">
        <f>หนองคาย!F44</f>
        <v>184714.38</v>
      </c>
      <c r="K629" s="135">
        <f>หนองคาย!AG44</f>
        <v>131802.38</v>
      </c>
      <c r="L629" s="136">
        <f>หนองคาย!AH44</f>
        <v>1001360.87</v>
      </c>
      <c r="M629" s="136">
        <f>หนองคาย!AI44</f>
        <v>1149198.17</v>
      </c>
      <c r="N629" s="132"/>
      <c r="O629" s="132"/>
      <c r="P629" s="132"/>
      <c r="Q629" s="124">
        <f t="shared" si="21"/>
        <v>-147837.29999999993</v>
      </c>
      <c r="R629" s="125">
        <f t="shared" si="22"/>
        <v>1029.1478622816032</v>
      </c>
    </row>
    <row r="630" spans="1:18" x14ac:dyDescent="0.35">
      <c r="A630" s="131">
        <v>8</v>
      </c>
      <c r="B630" s="132" t="s">
        <v>62</v>
      </c>
      <c r="C630" s="132" t="s">
        <v>432</v>
      </c>
      <c r="D630" s="132" t="s">
        <v>83</v>
      </c>
      <c r="E630" s="132" t="s">
        <v>433</v>
      </c>
      <c r="F630" s="132" t="s">
        <v>180</v>
      </c>
      <c r="G630" s="132" t="s">
        <v>1060</v>
      </c>
      <c r="H630" s="133">
        <v>4069</v>
      </c>
      <c r="I630" s="131">
        <v>3</v>
      </c>
      <c r="J630" s="134">
        <f>หนองคาย!F45</f>
        <v>131717.64000000001</v>
      </c>
      <c r="K630" s="135">
        <f>หนองคาย!AG45</f>
        <v>146144.38</v>
      </c>
      <c r="L630" s="136">
        <f>หนองคาย!AH45</f>
        <v>1012415.94</v>
      </c>
      <c r="M630" s="136">
        <f>หนองคาย!AI45</f>
        <v>1009584.65</v>
      </c>
      <c r="N630" s="132"/>
      <c r="O630" s="132"/>
      <c r="P630" s="132"/>
      <c r="Q630" s="124">
        <f t="shared" si="21"/>
        <v>2831.2899999999208</v>
      </c>
      <c r="R630" s="125">
        <f t="shared" si="22"/>
        <v>248.81197837306462</v>
      </c>
    </row>
    <row r="631" spans="1:18" x14ac:dyDescent="0.35">
      <c r="A631" s="131">
        <v>9</v>
      </c>
      <c r="B631" s="132" t="s">
        <v>62</v>
      </c>
      <c r="C631" s="132" t="s">
        <v>432</v>
      </c>
      <c r="D631" s="132" t="s">
        <v>83</v>
      </c>
      <c r="E631" s="132" t="s">
        <v>433</v>
      </c>
      <c r="F631" s="132" t="s">
        <v>180</v>
      </c>
      <c r="G631" s="132" t="s">
        <v>1061</v>
      </c>
      <c r="H631" s="133">
        <v>5012</v>
      </c>
      <c r="I631" s="131">
        <v>4</v>
      </c>
      <c r="J631" s="134">
        <f>หนองคาย!F46</f>
        <v>133033.95000000001</v>
      </c>
      <c r="K631" s="135">
        <f>หนองคาย!AG46</f>
        <v>319612.78999999998</v>
      </c>
      <c r="L631" s="136">
        <f>หนองคาย!AH46</f>
        <v>909113.28</v>
      </c>
      <c r="M631" s="136">
        <f>หนองคาย!AI46</f>
        <v>1150935.21</v>
      </c>
      <c r="N631" s="132"/>
      <c r="O631" s="132"/>
      <c r="P631" s="132"/>
      <c r="Q631" s="124">
        <f t="shared" si="21"/>
        <v>-241821.92999999993</v>
      </c>
      <c r="R631" s="125">
        <f t="shared" si="22"/>
        <v>181.38732641660016</v>
      </c>
    </row>
    <row r="632" spans="1:18" x14ac:dyDescent="0.35">
      <c r="A632" s="131">
        <v>10</v>
      </c>
      <c r="B632" s="132" t="s">
        <v>62</v>
      </c>
      <c r="C632" s="132" t="s">
        <v>432</v>
      </c>
      <c r="D632" s="132" t="s">
        <v>83</v>
      </c>
      <c r="E632" s="132" t="s">
        <v>433</v>
      </c>
      <c r="F632" s="132" t="s">
        <v>180</v>
      </c>
      <c r="G632" s="132" t="s">
        <v>1062</v>
      </c>
      <c r="H632" s="133">
        <v>6188</v>
      </c>
      <c r="I632" s="131">
        <v>5</v>
      </c>
      <c r="J632" s="134">
        <f>หนองคาย!F47</f>
        <v>536696.63</v>
      </c>
      <c r="K632" s="135">
        <f>หนองคาย!AG47</f>
        <v>493566.95999999996</v>
      </c>
      <c r="L632" s="136">
        <f>หนองคาย!AH47</f>
        <v>2003207.2799999998</v>
      </c>
      <c r="M632" s="136">
        <f>หนองคาย!AI47</f>
        <v>1849184.3</v>
      </c>
      <c r="N632" s="132"/>
      <c r="O632" s="132"/>
      <c r="P632" s="132"/>
      <c r="Q632" s="124">
        <f t="shared" si="21"/>
        <v>154022.97999999975</v>
      </c>
      <c r="R632" s="125">
        <f t="shared" si="22"/>
        <v>323.72451195862959</v>
      </c>
    </row>
    <row r="633" spans="1:18" x14ac:dyDescent="0.35">
      <c r="A633" s="131">
        <v>11</v>
      </c>
      <c r="B633" s="132" t="s">
        <v>62</v>
      </c>
      <c r="C633" s="132" t="s">
        <v>432</v>
      </c>
      <c r="D633" s="132" t="s">
        <v>83</v>
      </c>
      <c r="E633" s="132" t="s">
        <v>433</v>
      </c>
      <c r="F633" s="132" t="s">
        <v>180</v>
      </c>
      <c r="G633" s="132" t="s">
        <v>1063</v>
      </c>
      <c r="H633" s="133">
        <v>2518</v>
      </c>
      <c r="I633" s="131">
        <v>2</v>
      </c>
      <c r="J633" s="134">
        <f>หนองคาย!F48</f>
        <v>330845.46000000002</v>
      </c>
      <c r="K633" s="135">
        <f>หนองคาย!AG48</f>
        <v>284858.26</v>
      </c>
      <c r="L633" s="136">
        <f>หนองคาย!AH48</f>
        <v>1374462.66</v>
      </c>
      <c r="M633" s="136">
        <f>หนองคาย!AI48</f>
        <v>1241335.5699999998</v>
      </c>
      <c r="N633" s="132"/>
      <c r="O633" s="132"/>
      <c r="P633" s="132"/>
      <c r="Q633" s="124">
        <f t="shared" si="21"/>
        <v>133127.09000000008</v>
      </c>
      <c r="R633" s="125">
        <f t="shared" si="22"/>
        <v>545.85490865766474</v>
      </c>
    </row>
    <row r="634" spans="1:18" x14ac:dyDescent="0.35">
      <c r="A634" s="131">
        <v>12</v>
      </c>
      <c r="B634" s="132" t="s">
        <v>62</v>
      </c>
      <c r="C634" s="132" t="s">
        <v>432</v>
      </c>
      <c r="D634" s="132" t="s">
        <v>83</v>
      </c>
      <c r="E634" s="132" t="s">
        <v>433</v>
      </c>
      <c r="F634" s="132" t="s">
        <v>180</v>
      </c>
      <c r="G634" s="132" t="s">
        <v>1064</v>
      </c>
      <c r="H634" s="133">
        <v>5747</v>
      </c>
      <c r="I634" s="131">
        <v>4</v>
      </c>
      <c r="J634" s="134">
        <f>หนองคาย!F49</f>
        <v>564974.56000000006</v>
      </c>
      <c r="K634" s="135">
        <f>หนองคาย!AG49</f>
        <v>581392.86</v>
      </c>
      <c r="L634" s="136">
        <f>หนองคาย!AH49</f>
        <v>2404118.9900000002</v>
      </c>
      <c r="M634" s="136">
        <f>หนองคาย!AI49</f>
        <v>2137715.48</v>
      </c>
      <c r="N634" s="132"/>
      <c r="O634" s="132"/>
      <c r="P634" s="132"/>
      <c r="Q634" s="124">
        <f t="shared" si="21"/>
        <v>266403.51000000024</v>
      </c>
      <c r="R634" s="125">
        <f t="shared" si="22"/>
        <v>418.32590742996348</v>
      </c>
    </row>
    <row r="635" spans="1:18" x14ac:dyDescent="0.35">
      <c r="A635" s="131">
        <v>13</v>
      </c>
      <c r="B635" s="132" t="s">
        <v>62</v>
      </c>
      <c r="C635" s="132" t="s">
        <v>432</v>
      </c>
      <c r="D635" s="132" t="s">
        <v>83</v>
      </c>
      <c r="E635" s="132" t="s">
        <v>433</v>
      </c>
      <c r="F635" s="132" t="s">
        <v>180</v>
      </c>
      <c r="G635" s="132" t="s">
        <v>1065</v>
      </c>
      <c r="H635" s="133">
        <v>3454</v>
      </c>
      <c r="I635" s="131">
        <v>3</v>
      </c>
      <c r="J635" s="134">
        <f>หนองคาย!F50</f>
        <v>278119.09999999998</v>
      </c>
      <c r="K635" s="135">
        <f>หนองคาย!AG50</f>
        <v>201681.71999999997</v>
      </c>
      <c r="L635" s="136">
        <f>หนองคาย!AH50</f>
        <v>1352751.01</v>
      </c>
      <c r="M635" s="136">
        <f>หนองคาย!AI50</f>
        <v>1327871.0099999998</v>
      </c>
      <c r="N635" s="132"/>
      <c r="O635" s="132"/>
      <c r="P635" s="132"/>
      <c r="Q635" s="124">
        <f t="shared" si="21"/>
        <v>24880.000000000233</v>
      </c>
      <c r="R635" s="125">
        <f t="shared" si="22"/>
        <v>391.6476577880718</v>
      </c>
    </row>
    <row r="636" spans="1:18" x14ac:dyDescent="0.35">
      <c r="A636" s="131">
        <v>14</v>
      </c>
      <c r="B636" s="132" t="s">
        <v>62</v>
      </c>
      <c r="C636" s="132" t="s">
        <v>432</v>
      </c>
      <c r="D636" s="132" t="s">
        <v>83</v>
      </c>
      <c r="E636" s="132" t="s">
        <v>433</v>
      </c>
      <c r="F636" s="132" t="s">
        <v>180</v>
      </c>
      <c r="G636" s="132" t="s">
        <v>1066</v>
      </c>
      <c r="H636" s="133">
        <v>3787</v>
      </c>
      <c r="I636" s="131">
        <v>3</v>
      </c>
      <c r="J636" s="134">
        <f>หนองคาย!F51</f>
        <v>432728.92</v>
      </c>
      <c r="K636" s="135">
        <f>หนองคาย!AG51</f>
        <v>402169.93999999994</v>
      </c>
      <c r="L636" s="136">
        <f>หนองคาย!AH51</f>
        <v>1182226.8700000001</v>
      </c>
      <c r="M636" s="136">
        <f>หนองคาย!AI51</f>
        <v>1103475.47</v>
      </c>
      <c r="N636" s="132"/>
      <c r="O636" s="132"/>
      <c r="P636" s="132"/>
      <c r="Q636" s="124">
        <f t="shared" si="21"/>
        <v>78751.40000000014</v>
      </c>
      <c r="R636" s="125">
        <f t="shared" si="22"/>
        <v>312.18031951412729</v>
      </c>
    </row>
    <row r="637" spans="1:18" x14ac:dyDescent="0.35">
      <c r="A637" s="131">
        <v>15</v>
      </c>
      <c r="B637" s="132" t="s">
        <v>62</v>
      </c>
      <c r="C637" s="132" t="s">
        <v>432</v>
      </c>
      <c r="D637" s="132" t="s">
        <v>83</v>
      </c>
      <c r="E637" s="132" t="s">
        <v>433</v>
      </c>
      <c r="F637" s="132" t="s">
        <v>180</v>
      </c>
      <c r="G637" s="132" t="s">
        <v>1067</v>
      </c>
      <c r="H637" s="133">
        <v>4306</v>
      </c>
      <c r="I637" s="131">
        <v>3</v>
      </c>
      <c r="J637" s="134">
        <f>หนองคาย!F52</f>
        <v>179136.32</v>
      </c>
      <c r="K637" s="135">
        <f>หนองคาย!AG52</f>
        <v>155371.72</v>
      </c>
      <c r="L637" s="136">
        <f>หนองคาย!AH52</f>
        <v>1018739.8</v>
      </c>
      <c r="M637" s="136">
        <f>หนองคาย!AI52</f>
        <v>1054079.3299999998</v>
      </c>
      <c r="N637" s="132"/>
      <c r="O637" s="132"/>
      <c r="P637" s="132"/>
      <c r="Q637" s="124">
        <f t="shared" si="21"/>
        <v>-35339.529999999795</v>
      </c>
      <c r="R637" s="125">
        <f t="shared" si="22"/>
        <v>236.58611240130051</v>
      </c>
    </row>
    <row r="638" spans="1:18" x14ac:dyDescent="0.35">
      <c r="A638" s="131">
        <v>16</v>
      </c>
      <c r="B638" s="132" t="s">
        <v>62</v>
      </c>
      <c r="C638" s="132" t="s">
        <v>432</v>
      </c>
      <c r="D638" s="132" t="s">
        <v>83</v>
      </c>
      <c r="E638" s="132" t="s">
        <v>433</v>
      </c>
      <c r="F638" s="132" t="s">
        <v>180</v>
      </c>
      <c r="G638" s="132" t="s">
        <v>1068</v>
      </c>
      <c r="H638" s="133">
        <v>2587</v>
      </c>
      <c r="I638" s="131">
        <v>2</v>
      </c>
      <c r="J638" s="134">
        <f>หนองคาย!F53</f>
        <v>226137.92</v>
      </c>
      <c r="K638" s="135">
        <f>หนองคาย!AG53</f>
        <v>187060.55</v>
      </c>
      <c r="L638" s="136">
        <f>หนองคาย!AH53</f>
        <v>1332422.04</v>
      </c>
      <c r="M638" s="136">
        <f>หนองคาย!AI53</f>
        <v>1388740.81</v>
      </c>
      <c r="N638" s="132"/>
      <c r="O638" s="132"/>
      <c r="P638" s="132"/>
      <c r="Q638" s="124">
        <f t="shared" si="21"/>
        <v>-56318.770000000019</v>
      </c>
      <c r="R638" s="125">
        <f t="shared" si="22"/>
        <v>515.04524159257824</v>
      </c>
    </row>
    <row r="639" spans="1:18" s="143" customFormat="1" x14ac:dyDescent="0.35">
      <c r="A639" s="137">
        <v>3</v>
      </c>
      <c r="B639" s="138" t="s">
        <v>62</v>
      </c>
      <c r="C639" s="138"/>
      <c r="D639" s="138"/>
      <c r="E639" s="138" t="s">
        <v>77</v>
      </c>
      <c r="F639" s="138"/>
      <c r="G639" s="138" t="s">
        <v>435</v>
      </c>
      <c r="H639" s="144">
        <f>SUM(H623:H638)</f>
        <v>53124</v>
      </c>
      <c r="I639" s="137"/>
      <c r="J639" s="140">
        <f>SUM(J623:J638)</f>
        <v>7154584</v>
      </c>
      <c r="K639" s="140">
        <f>SUM(K623:K638)</f>
        <v>4420567.26</v>
      </c>
      <c r="L639" s="140">
        <f>SUM(L623:L638)</f>
        <v>22094856.930000003</v>
      </c>
      <c r="M639" s="140">
        <f>SUM(M623:M638)</f>
        <v>22348839.729999993</v>
      </c>
      <c r="N639" s="138">
        <v>15</v>
      </c>
      <c r="O639" s="138">
        <v>15</v>
      </c>
      <c r="P639" s="138">
        <f>N639-O639</f>
        <v>0</v>
      </c>
      <c r="Q639" s="141">
        <f t="shared" si="21"/>
        <v>-253982.79999998957</v>
      </c>
      <c r="R639" s="142">
        <f>L639/H639</f>
        <v>415.91101818387176</v>
      </c>
    </row>
    <row r="640" spans="1:18" x14ac:dyDescent="0.35">
      <c r="A640" s="131">
        <v>1</v>
      </c>
      <c r="B640" s="132" t="s">
        <v>62</v>
      </c>
      <c r="C640" s="132" t="s">
        <v>436</v>
      </c>
      <c r="D640" s="132" t="s">
        <v>90</v>
      </c>
      <c r="E640" s="132" t="s">
        <v>437</v>
      </c>
      <c r="F640" s="132" t="s">
        <v>210</v>
      </c>
      <c r="G640" s="132" t="s">
        <v>438</v>
      </c>
      <c r="H640" s="133"/>
      <c r="I640" s="131"/>
      <c r="J640" s="134"/>
      <c r="K640" s="135"/>
      <c r="L640" s="136"/>
      <c r="M640" s="136"/>
      <c r="N640" s="132"/>
      <c r="O640" s="132"/>
      <c r="P640" s="132"/>
    </row>
    <row r="641" spans="1:18" s="151" customFormat="1" x14ac:dyDescent="0.35">
      <c r="A641" s="145">
        <v>2</v>
      </c>
      <c r="B641" s="146" t="s">
        <v>62</v>
      </c>
      <c r="C641" s="146" t="s">
        <v>436</v>
      </c>
      <c r="D641" s="146" t="s">
        <v>90</v>
      </c>
      <c r="E641" s="146" t="s">
        <v>437</v>
      </c>
      <c r="F641" s="146" t="s">
        <v>180</v>
      </c>
      <c r="G641" s="146" t="s">
        <v>1069</v>
      </c>
      <c r="H641" s="147">
        <v>2455</v>
      </c>
      <c r="I641" s="145">
        <v>2</v>
      </c>
      <c r="J641" s="134">
        <f>หนองคาย!F54</f>
        <v>117421.77</v>
      </c>
      <c r="K641" s="148">
        <f>หนองคาย!AG54</f>
        <v>137374.52000000002</v>
      </c>
      <c r="L641" s="136">
        <f>หนองคาย!AH54</f>
        <v>922261.89</v>
      </c>
      <c r="M641" s="136">
        <f>หนองคาย!AI54</f>
        <v>1917680.81</v>
      </c>
      <c r="N641" s="146"/>
      <c r="O641" s="146"/>
      <c r="P641" s="146"/>
      <c r="Q641" s="124">
        <f t="shared" si="21"/>
        <v>-995418.92</v>
      </c>
      <c r="R641" s="125">
        <f t="shared" si="22"/>
        <v>375.66675763747457</v>
      </c>
    </row>
    <row r="642" spans="1:18" x14ac:dyDescent="0.35">
      <c r="A642" s="131">
        <v>3</v>
      </c>
      <c r="B642" s="132" t="s">
        <v>62</v>
      </c>
      <c r="C642" s="132" t="s">
        <v>436</v>
      </c>
      <c r="D642" s="132" t="s">
        <v>90</v>
      </c>
      <c r="E642" s="132" t="s">
        <v>437</v>
      </c>
      <c r="F642" s="132" t="s">
        <v>180</v>
      </c>
      <c r="G642" s="132" t="s">
        <v>1070</v>
      </c>
      <c r="H642" s="133">
        <v>2020</v>
      </c>
      <c r="I642" s="131">
        <v>2</v>
      </c>
      <c r="J642" s="134">
        <f>หนองคาย!F55</f>
        <v>106333.84</v>
      </c>
      <c r="K642" s="148">
        <f>หนองคาย!AG55</f>
        <v>107286.39000000001</v>
      </c>
      <c r="L642" s="136">
        <f>หนองคาย!AH55</f>
        <v>1871418.47</v>
      </c>
      <c r="M642" s="136">
        <f>หนองคาย!AI55</f>
        <v>1840485.97</v>
      </c>
      <c r="N642" s="132"/>
      <c r="O642" s="132"/>
      <c r="P642" s="132"/>
      <c r="Q642" s="124">
        <f t="shared" si="21"/>
        <v>30932.5</v>
      </c>
      <c r="R642" s="125">
        <f t="shared" si="22"/>
        <v>926.44478712871285</v>
      </c>
    </row>
    <row r="643" spans="1:18" x14ac:dyDescent="0.35">
      <c r="A643" s="131">
        <v>4</v>
      </c>
      <c r="B643" s="132" t="s">
        <v>62</v>
      </c>
      <c r="C643" s="132" t="s">
        <v>436</v>
      </c>
      <c r="D643" s="132" t="s">
        <v>90</v>
      </c>
      <c r="E643" s="132" t="s">
        <v>437</v>
      </c>
      <c r="F643" s="132" t="s">
        <v>180</v>
      </c>
      <c r="G643" s="132" t="s">
        <v>1071</v>
      </c>
      <c r="H643" s="133">
        <v>3422</v>
      </c>
      <c r="I643" s="131">
        <v>3</v>
      </c>
      <c r="J643" s="134">
        <f>หนองคาย!F56</f>
        <v>368835.71</v>
      </c>
      <c r="K643" s="148">
        <f>หนองคาย!AG56</f>
        <v>299597.30000000005</v>
      </c>
      <c r="L643" s="136">
        <f>หนองคาย!AH56</f>
        <v>1191298.1400000001</v>
      </c>
      <c r="M643" s="136">
        <f>หนองคาย!AI56</f>
        <v>2294231.5499999998</v>
      </c>
      <c r="N643" s="132"/>
      <c r="O643" s="132"/>
      <c r="P643" s="132"/>
      <c r="Q643" s="124">
        <f t="shared" si="21"/>
        <v>-1102933.4099999997</v>
      </c>
      <c r="R643" s="125">
        <f t="shared" si="22"/>
        <v>348.12920514319114</v>
      </c>
    </row>
    <row r="644" spans="1:18" x14ac:dyDescent="0.35">
      <c r="A644" s="131">
        <v>5</v>
      </c>
      <c r="B644" s="132" t="s">
        <v>62</v>
      </c>
      <c r="C644" s="132" t="s">
        <v>436</v>
      </c>
      <c r="D644" s="132" t="s">
        <v>90</v>
      </c>
      <c r="E644" s="132" t="s">
        <v>437</v>
      </c>
      <c r="F644" s="132" t="s">
        <v>180</v>
      </c>
      <c r="G644" s="132" t="s">
        <v>1072</v>
      </c>
      <c r="H644" s="133">
        <v>2553</v>
      </c>
      <c r="I644" s="131">
        <v>2</v>
      </c>
      <c r="J644" s="134">
        <f>หนองคาย!F57</f>
        <v>329149.27</v>
      </c>
      <c r="K644" s="148">
        <f>หนองคาย!AG57</f>
        <v>312778.08</v>
      </c>
      <c r="L644" s="136">
        <f>หนองคาย!AH57</f>
        <v>1338407.1600000001</v>
      </c>
      <c r="M644" s="136">
        <f>หนองคาย!AI57</f>
        <v>2448241.0499999998</v>
      </c>
      <c r="N644" s="132"/>
      <c r="O644" s="132"/>
      <c r="P644" s="132"/>
      <c r="Q644" s="124">
        <f t="shared" si="21"/>
        <v>-1109833.8899999997</v>
      </c>
      <c r="R644" s="125">
        <f t="shared" si="22"/>
        <v>524.24878965922449</v>
      </c>
    </row>
    <row r="645" spans="1:18" x14ac:dyDescent="0.35">
      <c r="A645" s="131">
        <v>6</v>
      </c>
      <c r="B645" s="132" t="s">
        <v>62</v>
      </c>
      <c r="C645" s="132" t="s">
        <v>436</v>
      </c>
      <c r="D645" s="132" t="s">
        <v>90</v>
      </c>
      <c r="E645" s="132" t="s">
        <v>437</v>
      </c>
      <c r="F645" s="132" t="s">
        <v>180</v>
      </c>
      <c r="G645" s="132" t="s">
        <v>1073</v>
      </c>
      <c r="H645" s="133">
        <v>961</v>
      </c>
      <c r="I645" s="131">
        <v>1</v>
      </c>
      <c r="J645" s="134">
        <f>หนองคาย!F58</f>
        <v>80387.839999999997</v>
      </c>
      <c r="K645" s="148">
        <f>หนองคาย!AG58</f>
        <v>91022.79</v>
      </c>
      <c r="L645" s="136">
        <f>หนองคาย!AH58</f>
        <v>660295.59000000008</v>
      </c>
      <c r="M645" s="136">
        <f>หนองคาย!AI58</f>
        <v>1523028.49</v>
      </c>
      <c r="N645" s="132"/>
      <c r="O645" s="132"/>
      <c r="P645" s="132"/>
      <c r="Q645" s="124">
        <f t="shared" si="21"/>
        <v>-862732.89999999991</v>
      </c>
      <c r="R645" s="125">
        <f t="shared" si="22"/>
        <v>687.09218522372532</v>
      </c>
    </row>
    <row r="646" spans="1:18" x14ac:dyDescent="0.35">
      <c r="A646" s="131">
        <v>7</v>
      </c>
      <c r="B646" s="132" t="s">
        <v>62</v>
      </c>
      <c r="C646" s="132" t="s">
        <v>436</v>
      </c>
      <c r="D646" s="132" t="s">
        <v>90</v>
      </c>
      <c r="E646" s="132" t="s">
        <v>437</v>
      </c>
      <c r="F646" s="132" t="s">
        <v>180</v>
      </c>
      <c r="G646" s="132" t="s">
        <v>1074</v>
      </c>
      <c r="H646" s="133">
        <v>2039</v>
      </c>
      <c r="I646" s="131">
        <v>2</v>
      </c>
      <c r="J646" s="134">
        <f>หนองคาย!F59</f>
        <v>492297.57</v>
      </c>
      <c r="K646" s="148">
        <f>หนองคาย!AG59</f>
        <v>478436.2</v>
      </c>
      <c r="L646" s="136">
        <f>หนองคาย!AH59</f>
        <v>1006570.04</v>
      </c>
      <c r="M646" s="136">
        <f>หนองคาย!AI59</f>
        <v>2195318.0300000003</v>
      </c>
      <c r="N646" s="132"/>
      <c r="O646" s="132"/>
      <c r="P646" s="132"/>
      <c r="Q646" s="124">
        <f t="shared" si="21"/>
        <v>-1188747.9900000002</v>
      </c>
      <c r="R646" s="125">
        <f t="shared" si="22"/>
        <v>493.65867582148115</v>
      </c>
    </row>
    <row r="647" spans="1:18" s="143" customFormat="1" x14ac:dyDescent="0.35">
      <c r="A647" s="137">
        <v>4</v>
      </c>
      <c r="B647" s="138" t="s">
        <v>62</v>
      </c>
      <c r="C647" s="138"/>
      <c r="D647" s="138"/>
      <c r="E647" s="138" t="s">
        <v>77</v>
      </c>
      <c r="F647" s="138"/>
      <c r="G647" s="138" t="s">
        <v>439</v>
      </c>
      <c r="H647" s="144">
        <f>SUM(H640:H646)</f>
        <v>13450</v>
      </c>
      <c r="I647" s="137"/>
      <c r="J647" s="140">
        <f>SUM(J640:J646)</f>
        <v>1494426</v>
      </c>
      <c r="K647" s="140">
        <f>SUM(K640:K646)</f>
        <v>1426495.28</v>
      </c>
      <c r="L647" s="140">
        <f>SUM(L640:L646)</f>
        <v>6990251.29</v>
      </c>
      <c r="M647" s="140">
        <f>SUM(M640:M646)</f>
        <v>12218985.899999999</v>
      </c>
      <c r="N647" s="138">
        <v>6</v>
      </c>
      <c r="O647" s="138">
        <v>6</v>
      </c>
      <c r="P647" s="138">
        <f>N647-O647</f>
        <v>0</v>
      </c>
      <c r="Q647" s="141">
        <f t="shared" ref="Q647:Q710" si="24">L647-M647</f>
        <v>-5228734.6099999985</v>
      </c>
      <c r="R647" s="142">
        <f>L647/H647</f>
        <v>519.72128550185869</v>
      </c>
    </row>
    <row r="648" spans="1:18" x14ac:dyDescent="0.35">
      <c r="A648" s="131">
        <v>1</v>
      </c>
      <c r="B648" s="132" t="s">
        <v>62</v>
      </c>
      <c r="C648" s="132" t="s">
        <v>440</v>
      </c>
      <c r="D648" s="132" t="s">
        <v>97</v>
      </c>
      <c r="E648" s="132" t="s">
        <v>441</v>
      </c>
      <c r="F648" s="132" t="s">
        <v>210</v>
      </c>
      <c r="G648" s="132" t="s">
        <v>442</v>
      </c>
      <c r="H648" s="133"/>
      <c r="I648" s="131"/>
      <c r="J648" s="134"/>
      <c r="K648" s="135"/>
      <c r="L648" s="136"/>
      <c r="M648" s="136"/>
      <c r="N648" s="132"/>
      <c r="O648" s="132"/>
      <c r="P648" s="132"/>
    </row>
    <row r="649" spans="1:18" x14ac:dyDescent="0.35">
      <c r="A649" s="131">
        <v>2</v>
      </c>
      <c r="B649" s="132" t="s">
        <v>62</v>
      </c>
      <c r="C649" s="132" t="s">
        <v>440</v>
      </c>
      <c r="D649" s="132" t="s">
        <v>97</v>
      </c>
      <c r="E649" s="132" t="s">
        <v>441</v>
      </c>
      <c r="F649" s="132" t="s">
        <v>180</v>
      </c>
      <c r="G649" s="132" t="s">
        <v>1075</v>
      </c>
      <c r="H649" s="133">
        <v>3187</v>
      </c>
      <c r="I649" s="131">
        <v>3</v>
      </c>
      <c r="J649" s="134">
        <f>หนองคาย!F60</f>
        <v>456001.35</v>
      </c>
      <c r="K649" s="135">
        <f>หนองคาย!AG60</f>
        <v>473920.35</v>
      </c>
      <c r="L649" s="136">
        <f>หนองคาย!AH60</f>
        <v>1259278.42</v>
      </c>
      <c r="M649" s="136">
        <f>หนองคาย!AI60</f>
        <v>1093858.99</v>
      </c>
      <c r="N649" s="132"/>
      <c r="O649" s="132"/>
      <c r="P649" s="132"/>
      <c r="Q649" s="124">
        <f t="shared" si="24"/>
        <v>165419.42999999993</v>
      </c>
      <c r="R649" s="125">
        <f t="shared" ref="R649:R710" si="25">L649/H649</f>
        <v>395.12972074050828</v>
      </c>
    </row>
    <row r="650" spans="1:18" x14ac:dyDescent="0.35">
      <c r="A650" s="131">
        <v>3</v>
      </c>
      <c r="B650" s="132" t="s">
        <v>62</v>
      </c>
      <c r="C650" s="132" t="s">
        <v>440</v>
      </c>
      <c r="D650" s="132" t="s">
        <v>97</v>
      </c>
      <c r="E650" s="132" t="s">
        <v>441</v>
      </c>
      <c r="F650" s="132" t="s">
        <v>180</v>
      </c>
      <c r="G650" s="132" t="s">
        <v>1076</v>
      </c>
      <c r="H650" s="133">
        <v>4931</v>
      </c>
      <c r="I650" s="131">
        <v>4</v>
      </c>
      <c r="J650" s="134">
        <f>หนองคาย!F61</f>
        <v>23965.74</v>
      </c>
      <c r="K650" s="135">
        <f>หนองคาย!AG61</f>
        <v>37652.870000000003</v>
      </c>
      <c r="L650" s="136">
        <f>หนองคาย!AH61</f>
        <v>1236597.18</v>
      </c>
      <c r="M650" s="136">
        <f>หนองคาย!AI61</f>
        <v>1339169.29</v>
      </c>
      <c r="N650" s="132"/>
      <c r="O650" s="132"/>
      <c r="P650" s="132"/>
      <c r="Q650" s="124">
        <f t="shared" si="24"/>
        <v>-102572.1100000001</v>
      </c>
      <c r="R650" s="125">
        <f t="shared" si="25"/>
        <v>250.78020279862096</v>
      </c>
    </row>
    <row r="651" spans="1:18" x14ac:dyDescent="0.35">
      <c r="A651" s="131">
        <v>4</v>
      </c>
      <c r="B651" s="132" t="s">
        <v>62</v>
      </c>
      <c r="C651" s="132" t="s">
        <v>440</v>
      </c>
      <c r="D651" s="132" t="s">
        <v>97</v>
      </c>
      <c r="E651" s="132" t="s">
        <v>441</v>
      </c>
      <c r="F651" s="132" t="s">
        <v>180</v>
      </c>
      <c r="G651" s="132" t="s">
        <v>1077</v>
      </c>
      <c r="H651" s="133">
        <v>2673</v>
      </c>
      <c r="I651" s="131">
        <v>2</v>
      </c>
      <c r="J651" s="134">
        <f>หนองคาย!F62</f>
        <v>425566.67</v>
      </c>
      <c r="K651" s="135">
        <f>หนองคาย!AG62</f>
        <v>437863.82999999996</v>
      </c>
      <c r="L651" s="136">
        <f>หนองคาย!AH62</f>
        <v>1248359.48</v>
      </c>
      <c r="M651" s="136">
        <f>หนองคาย!AI62</f>
        <v>1104461.0900000001</v>
      </c>
      <c r="N651" s="132"/>
      <c r="O651" s="132"/>
      <c r="P651" s="132"/>
      <c r="Q651" s="124">
        <f t="shared" si="24"/>
        <v>143898.3899999999</v>
      </c>
      <c r="R651" s="125">
        <f t="shared" si="25"/>
        <v>467.02561915450804</v>
      </c>
    </row>
    <row r="652" spans="1:18" x14ac:dyDescent="0.35">
      <c r="A652" s="131">
        <v>5</v>
      </c>
      <c r="B652" s="132" t="s">
        <v>62</v>
      </c>
      <c r="C652" s="132" t="s">
        <v>440</v>
      </c>
      <c r="D652" s="132" t="s">
        <v>97</v>
      </c>
      <c r="E652" s="132" t="s">
        <v>441</v>
      </c>
      <c r="F652" s="132" t="s">
        <v>180</v>
      </c>
      <c r="G652" s="132" t="s">
        <v>1078</v>
      </c>
      <c r="H652" s="133">
        <v>3204</v>
      </c>
      <c r="I652" s="131">
        <v>3</v>
      </c>
      <c r="J652" s="134">
        <f>หนองคาย!F63</f>
        <v>256932.24</v>
      </c>
      <c r="K652" s="135">
        <f>หนองคาย!AG63</f>
        <v>295371.69</v>
      </c>
      <c r="L652" s="136">
        <f>หนองคาย!AH63</f>
        <v>1907657.31</v>
      </c>
      <c r="M652" s="136">
        <f>หนองคาย!AI63</f>
        <v>1660682.35</v>
      </c>
      <c r="N652" s="132"/>
      <c r="O652" s="132"/>
      <c r="P652" s="132"/>
      <c r="Q652" s="124">
        <f t="shared" si="24"/>
        <v>246974.95999999996</v>
      </c>
      <c r="R652" s="125">
        <f t="shared" si="25"/>
        <v>595.39866104868918</v>
      </c>
    </row>
    <row r="653" spans="1:18" x14ac:dyDescent="0.35">
      <c r="A653" s="131">
        <v>6</v>
      </c>
      <c r="B653" s="132" t="s">
        <v>62</v>
      </c>
      <c r="C653" s="132" t="s">
        <v>440</v>
      </c>
      <c r="D653" s="132" t="s">
        <v>97</v>
      </c>
      <c r="E653" s="132" t="s">
        <v>441</v>
      </c>
      <c r="F653" s="132" t="s">
        <v>180</v>
      </c>
      <c r="G653" s="132" t="s">
        <v>1079</v>
      </c>
      <c r="H653" s="133">
        <v>2244</v>
      </c>
      <c r="I653" s="131">
        <v>2</v>
      </c>
      <c r="J653" s="134">
        <f>หนองคาย!F64</f>
        <v>199782.69</v>
      </c>
      <c r="K653" s="135">
        <f>หนองคาย!AG64</f>
        <v>207592.84</v>
      </c>
      <c r="L653" s="136">
        <f>หนองคาย!AH64</f>
        <v>930041.54999999993</v>
      </c>
      <c r="M653" s="136">
        <f>หนองคาย!AI64</f>
        <v>821665</v>
      </c>
      <c r="N653" s="132"/>
      <c r="O653" s="132"/>
      <c r="P653" s="132"/>
      <c r="Q653" s="124">
        <f t="shared" si="24"/>
        <v>108376.54999999993</v>
      </c>
      <c r="R653" s="125">
        <f t="shared" si="25"/>
        <v>414.45701871657752</v>
      </c>
    </row>
    <row r="654" spans="1:18" s="143" customFormat="1" x14ac:dyDescent="0.35">
      <c r="A654" s="137">
        <v>5</v>
      </c>
      <c r="B654" s="138" t="s">
        <v>62</v>
      </c>
      <c r="C654" s="138"/>
      <c r="D654" s="138"/>
      <c r="E654" s="138" t="s">
        <v>77</v>
      </c>
      <c r="F654" s="138"/>
      <c r="G654" s="138" t="s">
        <v>443</v>
      </c>
      <c r="H654" s="144">
        <f>SUM(H648:H653)</f>
        <v>16239</v>
      </c>
      <c r="I654" s="137"/>
      <c r="J654" s="140">
        <f>SUM(J648:J653)</f>
        <v>1362248.69</v>
      </c>
      <c r="K654" s="175">
        <f>SUM(K648:K653)</f>
        <v>1452401.58</v>
      </c>
      <c r="L654" s="140">
        <f>SUM(L648:L653)</f>
        <v>6581933.9399999995</v>
      </c>
      <c r="M654" s="140">
        <f>SUM(M648:M653)</f>
        <v>6019836.7200000007</v>
      </c>
      <c r="N654" s="138">
        <v>5</v>
      </c>
      <c r="O654" s="138">
        <v>5</v>
      </c>
      <c r="P654" s="138">
        <f>N654-O654</f>
        <v>0</v>
      </c>
      <c r="Q654" s="141">
        <f t="shared" si="24"/>
        <v>562097.21999999881</v>
      </c>
      <c r="R654" s="142">
        <f>L654/H654</f>
        <v>405.31645667836688</v>
      </c>
    </row>
    <row r="655" spans="1:18" x14ac:dyDescent="0.35">
      <c r="A655" s="131">
        <v>1</v>
      </c>
      <c r="B655" s="132" t="s">
        <v>62</v>
      </c>
      <c r="C655" s="132" t="s">
        <v>444</v>
      </c>
      <c r="D655" s="132" t="s">
        <v>111</v>
      </c>
      <c r="E655" s="132" t="s">
        <v>445</v>
      </c>
      <c r="F655" s="132" t="s">
        <v>210</v>
      </c>
      <c r="G655" s="132" t="s">
        <v>446</v>
      </c>
      <c r="H655" s="133"/>
      <c r="I655" s="131"/>
      <c r="J655" s="134"/>
      <c r="K655" s="135"/>
      <c r="L655" s="136"/>
      <c r="M655" s="136"/>
      <c r="N655" s="132"/>
      <c r="O655" s="132"/>
      <c r="P655" s="132"/>
    </row>
    <row r="656" spans="1:18" x14ac:dyDescent="0.35">
      <c r="A656" s="131">
        <v>2</v>
      </c>
      <c r="B656" s="132" t="s">
        <v>62</v>
      </c>
      <c r="C656" s="132" t="s">
        <v>444</v>
      </c>
      <c r="D656" s="132" t="s">
        <v>111</v>
      </c>
      <c r="E656" s="132" t="s">
        <v>445</v>
      </c>
      <c r="F656" s="132" t="s">
        <v>180</v>
      </c>
      <c r="G656" s="132" t="s">
        <v>1080</v>
      </c>
      <c r="H656" s="133">
        <v>5619</v>
      </c>
      <c r="I656" s="131">
        <v>4</v>
      </c>
      <c r="J656" s="134">
        <f>หนองคาย!F65</f>
        <v>519219.44</v>
      </c>
      <c r="K656" s="135">
        <f>หนองคาย!AG65</f>
        <v>429230.64</v>
      </c>
      <c r="L656" s="136">
        <f>หนองคาย!AH65</f>
        <v>1561612.5</v>
      </c>
      <c r="M656" s="136">
        <f>หนองคาย!AI65</f>
        <v>1509889.6400000001</v>
      </c>
      <c r="N656" s="132"/>
      <c r="O656" s="132"/>
      <c r="P656" s="132"/>
      <c r="Q656" s="124">
        <f t="shared" si="24"/>
        <v>51722.85999999987</v>
      </c>
      <c r="R656" s="125">
        <f t="shared" si="25"/>
        <v>277.91644420715431</v>
      </c>
    </row>
    <row r="657" spans="1:18" x14ac:dyDescent="0.35">
      <c r="A657" s="131">
        <v>3</v>
      </c>
      <c r="B657" s="132" t="s">
        <v>62</v>
      </c>
      <c r="C657" s="132" t="s">
        <v>444</v>
      </c>
      <c r="D657" s="132" t="s">
        <v>111</v>
      </c>
      <c r="E657" s="132" t="s">
        <v>445</v>
      </c>
      <c r="F657" s="132" t="s">
        <v>180</v>
      </c>
      <c r="G657" s="132" t="s">
        <v>1081</v>
      </c>
      <c r="H657" s="133">
        <v>5086</v>
      </c>
      <c r="I657" s="131">
        <v>4</v>
      </c>
      <c r="J657" s="134">
        <f>หนองคาย!F66</f>
        <v>357075.81</v>
      </c>
      <c r="K657" s="135">
        <f>หนองคาย!AG66</f>
        <v>329120.15999999997</v>
      </c>
      <c r="L657" s="136">
        <f>หนองคาย!AH66</f>
        <v>1358007.09</v>
      </c>
      <c r="M657" s="136">
        <f>หนองคาย!AI66</f>
        <v>1452582.83</v>
      </c>
      <c r="N657" s="132"/>
      <c r="O657" s="132"/>
      <c r="P657" s="132"/>
      <c r="Q657" s="124">
        <f t="shared" si="24"/>
        <v>-94575.739999999991</v>
      </c>
      <c r="R657" s="125">
        <f t="shared" si="25"/>
        <v>267.00886551317342</v>
      </c>
    </row>
    <row r="658" spans="1:18" x14ac:dyDescent="0.35">
      <c r="A658" s="131">
        <v>4</v>
      </c>
      <c r="B658" s="132" t="s">
        <v>62</v>
      </c>
      <c r="C658" s="132" t="s">
        <v>444</v>
      </c>
      <c r="D658" s="132" t="s">
        <v>111</v>
      </c>
      <c r="E658" s="132" t="s">
        <v>445</v>
      </c>
      <c r="F658" s="132" t="s">
        <v>180</v>
      </c>
      <c r="G658" s="132" t="s">
        <v>1082</v>
      </c>
      <c r="H658" s="133">
        <v>7208</v>
      </c>
      <c r="I658" s="131">
        <v>5</v>
      </c>
      <c r="J658" s="134">
        <f>หนองคาย!F67</f>
        <v>441264.73</v>
      </c>
      <c r="K658" s="135">
        <f>หนองคาย!AG67</f>
        <v>435870.47</v>
      </c>
      <c r="L658" s="136">
        <f>หนองคาย!AH67</f>
        <v>1064675.44</v>
      </c>
      <c r="M658" s="136">
        <f>หนองคาย!AI67</f>
        <v>1014327.3300000001</v>
      </c>
      <c r="N658" s="132"/>
      <c r="O658" s="132"/>
      <c r="P658" s="132"/>
      <c r="Q658" s="124">
        <f t="shared" si="24"/>
        <v>50348.10999999987</v>
      </c>
      <c r="R658" s="125">
        <f t="shared" si="25"/>
        <v>147.70746947835738</v>
      </c>
    </row>
    <row r="659" spans="1:18" s="143" customFormat="1" x14ac:dyDescent="0.35">
      <c r="A659" s="137">
        <v>6</v>
      </c>
      <c r="B659" s="138" t="s">
        <v>62</v>
      </c>
      <c r="C659" s="138"/>
      <c r="D659" s="138"/>
      <c r="E659" s="138" t="s">
        <v>77</v>
      </c>
      <c r="F659" s="138"/>
      <c r="G659" s="138" t="s">
        <v>447</v>
      </c>
      <c r="H659" s="144">
        <f>SUM(H656:H658)</f>
        <v>17913</v>
      </c>
      <c r="I659" s="137"/>
      <c r="J659" s="140">
        <f>SUM(J655:J658)</f>
        <v>1317559.98</v>
      </c>
      <c r="K659" s="140">
        <f>SUM(K655:K658)</f>
        <v>1194221.27</v>
      </c>
      <c r="L659" s="140">
        <f>SUM(L655:L658)</f>
        <v>3984295.03</v>
      </c>
      <c r="M659" s="140">
        <f>SUM(M655:M658)</f>
        <v>3976799.8000000003</v>
      </c>
      <c r="N659" s="138">
        <v>3</v>
      </c>
      <c r="O659" s="138">
        <v>3</v>
      </c>
      <c r="P659" s="138">
        <f>N659-O659</f>
        <v>0</v>
      </c>
      <c r="Q659" s="141">
        <f t="shared" si="24"/>
        <v>7495.2299999995157</v>
      </c>
      <c r="R659" s="142">
        <f>L659/H659</f>
        <v>222.42477697761402</v>
      </c>
    </row>
    <row r="660" spans="1:18" x14ac:dyDescent="0.35">
      <c r="A660" s="131">
        <v>1</v>
      </c>
      <c r="B660" s="132" t="s">
        <v>62</v>
      </c>
      <c r="C660" s="132" t="s">
        <v>448</v>
      </c>
      <c r="D660" s="132" t="s">
        <v>125</v>
      </c>
      <c r="E660" s="132" t="s">
        <v>449</v>
      </c>
      <c r="F660" s="132" t="s">
        <v>210</v>
      </c>
      <c r="G660" s="132" t="s">
        <v>450</v>
      </c>
      <c r="H660" s="133"/>
      <c r="I660" s="131"/>
      <c r="J660" s="134"/>
      <c r="K660" s="135"/>
      <c r="L660" s="136"/>
      <c r="M660" s="136"/>
      <c r="N660" s="132"/>
      <c r="O660" s="132"/>
      <c r="P660" s="132"/>
    </row>
    <row r="661" spans="1:18" x14ac:dyDescent="0.35">
      <c r="A661" s="131">
        <v>2</v>
      </c>
      <c r="B661" s="132" t="s">
        <v>62</v>
      </c>
      <c r="C661" s="132" t="s">
        <v>448</v>
      </c>
      <c r="D661" s="132" t="s">
        <v>125</v>
      </c>
      <c r="E661" s="132" t="s">
        <v>449</v>
      </c>
      <c r="F661" s="132" t="s">
        <v>180</v>
      </c>
      <c r="G661" s="132" t="s">
        <v>1083</v>
      </c>
      <c r="H661" s="133">
        <v>2983</v>
      </c>
      <c r="I661" s="131">
        <v>2</v>
      </c>
      <c r="J661" s="134">
        <f>หนองคาย!F68</f>
        <v>550462.97</v>
      </c>
      <c r="K661" s="135">
        <f>หนองคาย!AG68</f>
        <v>601182.05000000005</v>
      </c>
      <c r="L661" s="136">
        <f>หนองคาย!AH68</f>
        <v>1659404.24</v>
      </c>
      <c r="M661" s="136">
        <f>หนองคาย!AI68</f>
        <v>1419927.04</v>
      </c>
      <c r="N661" s="132"/>
      <c r="O661" s="132"/>
      <c r="P661" s="132"/>
      <c r="Q661" s="124">
        <f t="shared" si="24"/>
        <v>239477.19999999995</v>
      </c>
      <c r="R661" s="125">
        <f t="shared" si="25"/>
        <v>556.28703989272549</v>
      </c>
    </row>
    <row r="662" spans="1:18" x14ac:dyDescent="0.35">
      <c r="A662" s="131">
        <v>3</v>
      </c>
      <c r="B662" s="132" t="s">
        <v>62</v>
      </c>
      <c r="C662" s="132" t="s">
        <v>448</v>
      </c>
      <c r="D662" s="132" t="s">
        <v>125</v>
      </c>
      <c r="E662" s="132" t="s">
        <v>449</v>
      </c>
      <c r="F662" s="132" t="s">
        <v>180</v>
      </c>
      <c r="G662" s="132" t="s">
        <v>1084</v>
      </c>
      <c r="H662" s="133">
        <v>3185</v>
      </c>
      <c r="I662" s="131">
        <v>3</v>
      </c>
      <c r="J662" s="134">
        <f>หนองคาย!F69</f>
        <v>389230.61</v>
      </c>
      <c r="K662" s="135">
        <f>หนองคาย!AG69</f>
        <v>434862.19</v>
      </c>
      <c r="L662" s="136">
        <f>หนองคาย!AH69</f>
        <v>1187811.1499999999</v>
      </c>
      <c r="M662" s="136">
        <f>หนองคาย!AI69</f>
        <v>957962.76</v>
      </c>
      <c r="N662" s="132"/>
      <c r="O662" s="132"/>
      <c r="P662" s="132"/>
      <c r="Q662" s="124">
        <f t="shared" si="24"/>
        <v>229848.3899999999</v>
      </c>
      <c r="R662" s="125">
        <f t="shared" si="25"/>
        <v>372.93913657770798</v>
      </c>
    </row>
    <row r="663" spans="1:18" x14ac:dyDescent="0.35">
      <c r="A663" s="131">
        <v>4</v>
      </c>
      <c r="B663" s="132" t="s">
        <v>62</v>
      </c>
      <c r="C663" s="132" t="s">
        <v>448</v>
      </c>
      <c r="D663" s="132" t="s">
        <v>125</v>
      </c>
      <c r="E663" s="132" t="s">
        <v>449</v>
      </c>
      <c r="F663" s="132" t="s">
        <v>180</v>
      </c>
      <c r="G663" s="132" t="s">
        <v>1085</v>
      </c>
      <c r="H663" s="133">
        <v>5687</v>
      </c>
      <c r="I663" s="131">
        <v>4</v>
      </c>
      <c r="J663" s="134">
        <f>หนองคาย!F70</f>
        <v>870061.19</v>
      </c>
      <c r="K663" s="135">
        <f>หนองคาย!AG70</f>
        <v>941945.86</v>
      </c>
      <c r="L663" s="136">
        <f>หนองคาย!AH70</f>
        <v>2557785.4699999997</v>
      </c>
      <c r="M663" s="136">
        <f>หนองคาย!AI70</f>
        <v>1828283.16</v>
      </c>
      <c r="N663" s="132"/>
      <c r="O663" s="132"/>
      <c r="P663" s="132"/>
      <c r="Q663" s="124">
        <f t="shared" si="24"/>
        <v>729502.30999999982</v>
      </c>
      <c r="R663" s="125">
        <f t="shared" si="25"/>
        <v>449.76006154387193</v>
      </c>
    </row>
    <row r="664" spans="1:18" x14ac:dyDescent="0.35">
      <c r="A664" s="131">
        <v>5</v>
      </c>
      <c r="B664" s="132" t="s">
        <v>62</v>
      </c>
      <c r="C664" s="132" t="s">
        <v>448</v>
      </c>
      <c r="D664" s="132" t="s">
        <v>125</v>
      </c>
      <c r="E664" s="132" t="s">
        <v>449</v>
      </c>
      <c r="F664" s="132" t="s">
        <v>180</v>
      </c>
      <c r="G664" s="132" t="s">
        <v>1086</v>
      </c>
      <c r="H664" s="133">
        <v>5400</v>
      </c>
      <c r="I664" s="131">
        <v>4</v>
      </c>
      <c r="J664" s="134">
        <f>หนองคาย!F71</f>
        <v>1893553.93</v>
      </c>
      <c r="K664" s="135">
        <f>หนองคาย!AG71</f>
        <v>1971602.64</v>
      </c>
      <c r="L664" s="136">
        <f>หนองคาย!AH71</f>
        <v>1816629.12</v>
      </c>
      <c r="M664" s="136">
        <f>หนองคาย!AI71</f>
        <v>1310347.06</v>
      </c>
      <c r="N664" s="132"/>
      <c r="O664" s="132"/>
      <c r="P664" s="132"/>
      <c r="Q664" s="124">
        <f t="shared" si="24"/>
        <v>506282.06000000006</v>
      </c>
      <c r="R664" s="125">
        <f t="shared" si="25"/>
        <v>336.4128</v>
      </c>
    </row>
    <row r="665" spans="1:18" x14ac:dyDescent="0.35">
      <c r="A665" s="131">
        <v>6</v>
      </c>
      <c r="B665" s="132" t="s">
        <v>62</v>
      </c>
      <c r="C665" s="132" t="s">
        <v>448</v>
      </c>
      <c r="D665" s="132" t="s">
        <v>125</v>
      </c>
      <c r="E665" s="132" t="s">
        <v>449</v>
      </c>
      <c r="F665" s="132" t="s">
        <v>180</v>
      </c>
      <c r="G665" s="132" t="s">
        <v>1087</v>
      </c>
      <c r="H665" s="133">
        <v>9957</v>
      </c>
      <c r="I665" s="131">
        <v>5</v>
      </c>
      <c r="J665" s="134">
        <f>หนองคาย!F72</f>
        <v>1797234.8</v>
      </c>
      <c r="K665" s="135">
        <f>หนองคาย!AG72</f>
        <v>1846200.62</v>
      </c>
      <c r="L665" s="136">
        <f>หนองคาย!AH72</f>
        <v>3159843.6799999997</v>
      </c>
      <c r="M665" s="136">
        <f>หนองคาย!AI72</f>
        <v>2375444.73</v>
      </c>
      <c r="N665" s="132"/>
      <c r="O665" s="132"/>
      <c r="P665" s="132"/>
      <c r="Q665" s="124">
        <f t="shared" si="24"/>
        <v>784398.94999999972</v>
      </c>
      <c r="R665" s="125">
        <f t="shared" si="25"/>
        <v>317.34896856482874</v>
      </c>
    </row>
    <row r="666" spans="1:18" x14ac:dyDescent="0.35">
      <c r="A666" s="131">
        <v>7</v>
      </c>
      <c r="B666" s="132" t="s">
        <v>62</v>
      </c>
      <c r="C666" s="132" t="s">
        <v>448</v>
      </c>
      <c r="D666" s="132" t="s">
        <v>125</v>
      </c>
      <c r="E666" s="132" t="s">
        <v>449</v>
      </c>
      <c r="F666" s="132" t="s">
        <v>180</v>
      </c>
      <c r="G666" s="132" t="s">
        <v>1088</v>
      </c>
      <c r="H666" s="133">
        <v>2898</v>
      </c>
      <c r="I666" s="131">
        <v>2</v>
      </c>
      <c r="J666" s="134">
        <f>หนองคาย!F73</f>
        <v>507533.66</v>
      </c>
      <c r="K666" s="135">
        <f>หนองคาย!AG73</f>
        <v>499759.10999999993</v>
      </c>
      <c r="L666" s="136">
        <f>หนองคาย!AH73</f>
        <v>829148.9</v>
      </c>
      <c r="M666" s="136">
        <f>หนองคาย!AI73</f>
        <v>1034364.6900000001</v>
      </c>
      <c r="N666" s="132"/>
      <c r="O666" s="132"/>
      <c r="P666" s="132"/>
      <c r="Q666" s="124">
        <f t="shared" si="24"/>
        <v>-205215.79000000004</v>
      </c>
      <c r="R666" s="125">
        <f t="shared" si="25"/>
        <v>286.11073153899241</v>
      </c>
    </row>
    <row r="667" spans="1:18" x14ac:dyDescent="0.35">
      <c r="A667" s="131">
        <v>8</v>
      </c>
      <c r="B667" s="132" t="s">
        <v>62</v>
      </c>
      <c r="C667" s="132" t="s">
        <v>448</v>
      </c>
      <c r="D667" s="132" t="s">
        <v>125</v>
      </c>
      <c r="E667" s="132" t="s">
        <v>449</v>
      </c>
      <c r="F667" s="132" t="s">
        <v>180</v>
      </c>
      <c r="G667" s="132" t="s">
        <v>1089</v>
      </c>
      <c r="H667" s="133">
        <v>3080</v>
      </c>
      <c r="I667" s="131">
        <v>3</v>
      </c>
      <c r="J667" s="134">
        <f>หนองคาย!F74</f>
        <v>270586.53999999998</v>
      </c>
      <c r="K667" s="135">
        <f>หนองคาย!AG74</f>
        <v>284084.07999999996</v>
      </c>
      <c r="L667" s="136">
        <f>หนองคาย!AH74</f>
        <v>1218274.95</v>
      </c>
      <c r="M667" s="136">
        <f>หนองคาย!AI74</f>
        <v>861741.66999999993</v>
      </c>
      <c r="N667" s="132"/>
      <c r="O667" s="132"/>
      <c r="P667" s="132"/>
      <c r="Q667" s="124">
        <f t="shared" si="24"/>
        <v>356533.28</v>
      </c>
      <c r="R667" s="125">
        <f t="shared" si="25"/>
        <v>395.54381493506492</v>
      </c>
    </row>
    <row r="668" spans="1:18" s="143" customFormat="1" x14ac:dyDescent="0.35">
      <c r="A668" s="137">
        <v>7</v>
      </c>
      <c r="B668" s="138" t="s">
        <v>62</v>
      </c>
      <c r="C668" s="138"/>
      <c r="D668" s="138"/>
      <c r="E668" s="138" t="s">
        <v>77</v>
      </c>
      <c r="F668" s="138"/>
      <c r="G668" s="138" t="s">
        <v>451</v>
      </c>
      <c r="H668" s="144">
        <f>SUM(H661:H667)</f>
        <v>33190</v>
      </c>
      <c r="I668" s="137"/>
      <c r="J668" s="140">
        <f>SUM(J660:J667)</f>
        <v>6278663.7000000002</v>
      </c>
      <c r="K668" s="140">
        <f>SUM(K660:K667)</f>
        <v>6579636.5500000007</v>
      </c>
      <c r="L668" s="140">
        <f>SUM(L660:L667)</f>
        <v>12428897.51</v>
      </c>
      <c r="M668" s="140">
        <f>SUM(M660:M667)</f>
        <v>9788071.1099999994</v>
      </c>
      <c r="N668" s="138">
        <v>7</v>
      </c>
      <c r="O668" s="138">
        <v>7</v>
      </c>
      <c r="P668" s="138">
        <f>N668-O668</f>
        <v>0</v>
      </c>
      <c r="Q668" s="141">
        <f t="shared" si="24"/>
        <v>2640826.4000000004</v>
      </c>
      <c r="R668" s="142">
        <f>L668/H668</f>
        <v>374.47717716179574</v>
      </c>
    </row>
    <row r="669" spans="1:18" x14ac:dyDescent="0.35">
      <c r="A669" s="131">
        <v>1</v>
      </c>
      <c r="B669" s="132" t="s">
        <v>62</v>
      </c>
      <c r="C669" s="132" t="s">
        <v>452</v>
      </c>
      <c r="D669" s="132" t="s">
        <v>130</v>
      </c>
      <c r="E669" s="132" t="s">
        <v>453</v>
      </c>
      <c r="F669" s="132" t="s">
        <v>210</v>
      </c>
      <c r="G669" s="132" t="s">
        <v>454</v>
      </c>
      <c r="H669" s="133"/>
      <c r="I669" s="131"/>
      <c r="J669" s="134"/>
      <c r="K669" s="135"/>
      <c r="L669" s="136"/>
      <c r="M669" s="136"/>
      <c r="N669" s="132"/>
      <c r="O669" s="132"/>
      <c r="P669" s="132"/>
    </row>
    <row r="670" spans="1:18" x14ac:dyDescent="0.35">
      <c r="A670" s="131">
        <v>2</v>
      </c>
      <c r="B670" s="132" t="s">
        <v>62</v>
      </c>
      <c r="C670" s="132" t="s">
        <v>452</v>
      </c>
      <c r="D670" s="132" t="s">
        <v>130</v>
      </c>
      <c r="E670" s="132" t="s">
        <v>453</v>
      </c>
      <c r="F670" s="132" t="s">
        <v>180</v>
      </c>
      <c r="G670" s="132" t="s">
        <v>1090</v>
      </c>
      <c r="H670" s="133">
        <v>5394</v>
      </c>
      <c r="I670" s="131">
        <v>4</v>
      </c>
      <c r="J670" s="134">
        <f>หนองคาย!F75</f>
        <v>330093.07</v>
      </c>
      <c r="K670" s="135">
        <f>หนองคาย!AG75</f>
        <v>327833.88</v>
      </c>
      <c r="L670" s="136">
        <f>หนองคาย!AH75</f>
        <v>1678620.02</v>
      </c>
      <c r="M670" s="136">
        <f>หนองคาย!AI75</f>
        <v>1612178.31</v>
      </c>
      <c r="N670" s="132"/>
      <c r="O670" s="132"/>
      <c r="P670" s="132"/>
      <c r="Q670" s="124">
        <f t="shared" si="24"/>
        <v>66441.709999999963</v>
      </c>
      <c r="R670" s="125">
        <f t="shared" si="25"/>
        <v>311.20133852428626</v>
      </c>
    </row>
    <row r="671" spans="1:18" x14ac:dyDescent="0.35">
      <c r="A671" s="131">
        <v>3</v>
      </c>
      <c r="B671" s="132" t="s">
        <v>62</v>
      </c>
      <c r="C671" s="132" t="s">
        <v>452</v>
      </c>
      <c r="D671" s="132" t="s">
        <v>130</v>
      </c>
      <c r="E671" s="132" t="s">
        <v>453</v>
      </c>
      <c r="F671" s="132" t="s">
        <v>180</v>
      </c>
      <c r="G671" s="132" t="s">
        <v>1091</v>
      </c>
      <c r="H671" s="133">
        <v>6493</v>
      </c>
      <c r="I671" s="131">
        <v>5</v>
      </c>
      <c r="J671" s="134">
        <f>หนองคาย!F76</f>
        <v>534566.78</v>
      </c>
      <c r="K671" s="135">
        <f>หนองคาย!AG76</f>
        <v>674143.4800000001</v>
      </c>
      <c r="L671" s="136">
        <f>หนองคาย!AH76</f>
        <v>1909173.17</v>
      </c>
      <c r="M671" s="136">
        <f>หนองคาย!AI76</f>
        <v>1648464.9000000001</v>
      </c>
      <c r="N671" s="132"/>
      <c r="O671" s="132"/>
      <c r="P671" s="132"/>
      <c r="Q671" s="124">
        <f t="shared" si="24"/>
        <v>260708.26999999979</v>
      </c>
      <c r="R671" s="125">
        <f t="shared" si="25"/>
        <v>294.03560295703062</v>
      </c>
    </row>
    <row r="672" spans="1:18" x14ac:dyDescent="0.35">
      <c r="A672" s="131">
        <v>4</v>
      </c>
      <c r="B672" s="132" t="s">
        <v>62</v>
      </c>
      <c r="C672" s="132" t="s">
        <v>452</v>
      </c>
      <c r="D672" s="132" t="s">
        <v>130</v>
      </c>
      <c r="E672" s="132" t="s">
        <v>453</v>
      </c>
      <c r="F672" s="132" t="s">
        <v>180</v>
      </c>
      <c r="G672" s="132" t="s">
        <v>1092</v>
      </c>
      <c r="H672" s="133">
        <v>2652</v>
      </c>
      <c r="I672" s="131">
        <v>2</v>
      </c>
      <c r="J672" s="134">
        <f>หนองคาย!F77</f>
        <v>303793.67</v>
      </c>
      <c r="K672" s="135">
        <f>หนองคาย!AG77</f>
        <v>317565.01999999996</v>
      </c>
      <c r="L672" s="136">
        <f>หนองคาย!AH77</f>
        <v>1324828.6000000001</v>
      </c>
      <c r="M672" s="136">
        <f>หนองคาย!AI77</f>
        <v>1046476.9099999999</v>
      </c>
      <c r="N672" s="132"/>
      <c r="O672" s="132"/>
      <c r="P672" s="132"/>
      <c r="Q672" s="124">
        <f t="shared" si="24"/>
        <v>278351.69000000018</v>
      </c>
      <c r="R672" s="125">
        <f t="shared" si="25"/>
        <v>499.55829562594272</v>
      </c>
    </row>
    <row r="673" spans="1:18" x14ac:dyDescent="0.35">
      <c r="A673" s="131">
        <v>5</v>
      </c>
      <c r="B673" s="132" t="s">
        <v>62</v>
      </c>
      <c r="C673" s="132" t="s">
        <v>452</v>
      </c>
      <c r="D673" s="132" t="s">
        <v>130</v>
      </c>
      <c r="E673" s="132" t="s">
        <v>453</v>
      </c>
      <c r="F673" s="132" t="s">
        <v>180</v>
      </c>
      <c r="G673" s="132" t="s">
        <v>1093</v>
      </c>
      <c r="H673" s="133">
        <v>5048</v>
      </c>
      <c r="I673" s="131">
        <v>4</v>
      </c>
      <c r="J673" s="134">
        <f>หนองคาย!F78</f>
        <v>678196.45</v>
      </c>
      <c r="K673" s="135">
        <f>หนองคาย!AG78</f>
        <v>844652.92999999993</v>
      </c>
      <c r="L673" s="136">
        <f>หนองคาย!AH78</f>
        <v>2083533.01</v>
      </c>
      <c r="M673" s="136">
        <f>หนองคาย!AI78</f>
        <v>1691474.82</v>
      </c>
      <c r="N673" s="132"/>
      <c r="O673" s="132"/>
      <c r="P673" s="132"/>
      <c r="Q673" s="124">
        <f t="shared" si="24"/>
        <v>392058.18999999994</v>
      </c>
      <c r="R673" s="125">
        <f t="shared" si="25"/>
        <v>412.74425713153727</v>
      </c>
    </row>
    <row r="674" spans="1:18" x14ac:dyDescent="0.35">
      <c r="A674" s="131">
        <v>6</v>
      </c>
      <c r="B674" s="132" t="s">
        <v>62</v>
      </c>
      <c r="C674" s="132" t="s">
        <v>452</v>
      </c>
      <c r="D674" s="132" t="s">
        <v>130</v>
      </c>
      <c r="E674" s="132" t="s">
        <v>453</v>
      </c>
      <c r="F674" s="132" t="s">
        <v>180</v>
      </c>
      <c r="G674" s="132" t="s">
        <v>1094</v>
      </c>
      <c r="H674" s="133">
        <v>4500</v>
      </c>
      <c r="I674" s="131">
        <v>3</v>
      </c>
      <c r="J674" s="134">
        <f>หนองคาย!F79</f>
        <v>573238.77</v>
      </c>
      <c r="K674" s="135">
        <f>หนองคาย!AG79</f>
        <v>734609.99</v>
      </c>
      <c r="L674" s="136">
        <f>หนองคาย!AH79</f>
        <v>1623723.91</v>
      </c>
      <c r="M674" s="136">
        <f>หนองคาย!AI79</f>
        <v>2761017.32</v>
      </c>
      <c r="N674" s="132"/>
      <c r="O674" s="132"/>
      <c r="P674" s="132"/>
      <c r="Q674" s="124">
        <f t="shared" si="24"/>
        <v>-1137293.4099999999</v>
      </c>
      <c r="R674" s="125">
        <f t="shared" si="25"/>
        <v>360.82753555555553</v>
      </c>
    </row>
    <row r="675" spans="1:18" x14ac:dyDescent="0.35">
      <c r="A675" s="131">
        <v>7</v>
      </c>
      <c r="B675" s="132" t="s">
        <v>62</v>
      </c>
      <c r="C675" s="132" t="s">
        <v>452</v>
      </c>
      <c r="D675" s="132" t="s">
        <v>130</v>
      </c>
      <c r="E675" s="132" t="s">
        <v>453</v>
      </c>
      <c r="F675" s="132" t="s">
        <v>180</v>
      </c>
      <c r="G675" s="132" t="s">
        <v>1095</v>
      </c>
      <c r="H675" s="133">
        <v>3828</v>
      </c>
      <c r="I675" s="131">
        <v>3</v>
      </c>
      <c r="J675" s="134">
        <f>หนองคาย!F80</f>
        <v>725856.86</v>
      </c>
      <c r="K675" s="135">
        <f>หนองคาย!AG80</f>
        <v>729378.39</v>
      </c>
      <c r="L675" s="136">
        <f>หนองคาย!AH80</f>
        <v>1466004.53</v>
      </c>
      <c r="M675" s="136">
        <f>หนองคาย!AI80</f>
        <v>1085434.6299999999</v>
      </c>
      <c r="N675" s="132"/>
      <c r="O675" s="132"/>
      <c r="P675" s="132"/>
      <c r="Q675" s="124">
        <f t="shared" si="24"/>
        <v>380569.90000000014</v>
      </c>
      <c r="R675" s="125">
        <f t="shared" si="25"/>
        <v>382.96879049111806</v>
      </c>
    </row>
    <row r="676" spans="1:18" s="143" customFormat="1" x14ac:dyDescent="0.35">
      <c r="A676" s="137">
        <v>8</v>
      </c>
      <c r="B676" s="138" t="s">
        <v>62</v>
      </c>
      <c r="C676" s="138"/>
      <c r="D676" s="138"/>
      <c r="E676" s="138" t="s">
        <v>77</v>
      </c>
      <c r="F676" s="138"/>
      <c r="G676" s="138" t="s">
        <v>455</v>
      </c>
      <c r="H676" s="144">
        <f>SUM(H670:H675)</f>
        <v>27915</v>
      </c>
      <c r="I676" s="137"/>
      <c r="J676" s="140">
        <f>SUM(J669:J675)</f>
        <v>3145745.6</v>
      </c>
      <c r="K676" s="140">
        <f>SUM(K669:K675)</f>
        <v>3628183.69</v>
      </c>
      <c r="L676" s="140">
        <f>SUM(L669:L675)</f>
        <v>10085883.239999998</v>
      </c>
      <c r="M676" s="140">
        <f>SUM(M669:M675)</f>
        <v>9845046.8900000006</v>
      </c>
      <c r="N676" s="138">
        <v>6</v>
      </c>
      <c r="O676" s="138">
        <v>6</v>
      </c>
      <c r="P676" s="138">
        <f>N676-O676</f>
        <v>0</v>
      </c>
      <c r="Q676" s="141">
        <f t="shared" si="24"/>
        <v>240836.34999999776</v>
      </c>
      <c r="R676" s="142">
        <f>L676/H676</f>
        <v>361.30694035464796</v>
      </c>
    </row>
    <row r="677" spans="1:18" x14ac:dyDescent="0.35">
      <c r="A677" s="131">
        <v>1</v>
      </c>
      <c r="B677" s="132" t="s">
        <v>62</v>
      </c>
      <c r="C677" s="132" t="s">
        <v>456</v>
      </c>
      <c r="D677" s="132" t="s">
        <v>118</v>
      </c>
      <c r="E677" s="132" t="s">
        <v>457</v>
      </c>
      <c r="F677" s="132" t="s">
        <v>210</v>
      </c>
      <c r="G677" s="132" t="s">
        <v>458</v>
      </c>
      <c r="H677" s="133"/>
      <c r="I677" s="131"/>
      <c r="J677" s="134"/>
      <c r="K677" s="135"/>
      <c r="L677" s="136"/>
      <c r="M677" s="136"/>
      <c r="N677" s="132"/>
      <c r="O677" s="132"/>
      <c r="P677" s="132"/>
    </row>
    <row r="678" spans="1:18" x14ac:dyDescent="0.35">
      <c r="A678" s="131">
        <v>2</v>
      </c>
      <c r="B678" s="132" t="s">
        <v>62</v>
      </c>
      <c r="C678" s="132" t="s">
        <v>456</v>
      </c>
      <c r="D678" s="132" t="s">
        <v>118</v>
      </c>
      <c r="E678" s="132" t="s">
        <v>457</v>
      </c>
      <c r="F678" s="132" t="s">
        <v>180</v>
      </c>
      <c r="G678" s="132" t="s">
        <v>1096</v>
      </c>
      <c r="H678" s="133">
        <v>1542</v>
      </c>
      <c r="I678" s="131">
        <v>2</v>
      </c>
      <c r="J678" s="134">
        <f>หนองคาย!F81</f>
        <v>205822.33</v>
      </c>
      <c r="K678" s="135">
        <f>หนองคาย!AG81</f>
        <v>153611.62999999998</v>
      </c>
      <c r="L678" s="136">
        <f>หนองคาย!AH81</f>
        <v>874928.64000000001</v>
      </c>
      <c r="M678" s="136">
        <f>หนองคาย!AI81</f>
        <v>756870.64999999991</v>
      </c>
      <c r="N678" s="132"/>
      <c r="O678" s="132"/>
      <c r="P678" s="132"/>
      <c r="Q678" s="124">
        <f t="shared" si="24"/>
        <v>118057.99000000011</v>
      </c>
      <c r="R678" s="125">
        <f t="shared" si="25"/>
        <v>567.39859922178994</v>
      </c>
    </row>
    <row r="679" spans="1:18" x14ac:dyDescent="0.35">
      <c r="A679" s="131">
        <v>3</v>
      </c>
      <c r="B679" s="132" t="s">
        <v>62</v>
      </c>
      <c r="C679" s="132" t="s">
        <v>456</v>
      </c>
      <c r="D679" s="132" t="s">
        <v>118</v>
      </c>
      <c r="E679" s="132" t="s">
        <v>457</v>
      </c>
      <c r="F679" s="132" t="s">
        <v>180</v>
      </c>
      <c r="G679" s="132" t="s">
        <v>1097</v>
      </c>
      <c r="H679" s="133">
        <v>3115</v>
      </c>
      <c r="I679" s="131">
        <v>3</v>
      </c>
      <c r="J679" s="134">
        <f>หนองคาย!F82</f>
        <v>704052.07</v>
      </c>
      <c r="K679" s="135">
        <f>หนองคาย!AG82</f>
        <v>610816.8899999999</v>
      </c>
      <c r="L679" s="136">
        <f>หนองคาย!AH82</f>
        <v>1648477.1</v>
      </c>
      <c r="M679" s="136">
        <f>หนองคาย!AI82</f>
        <v>931462.08</v>
      </c>
      <c r="N679" s="132"/>
      <c r="O679" s="132"/>
      <c r="P679" s="132"/>
      <c r="Q679" s="124">
        <f t="shared" si="24"/>
        <v>717015.02000000014</v>
      </c>
      <c r="R679" s="125">
        <f t="shared" si="25"/>
        <v>529.20613162118786</v>
      </c>
    </row>
    <row r="680" spans="1:18" x14ac:dyDescent="0.35">
      <c r="A680" s="131">
        <v>4</v>
      </c>
      <c r="B680" s="132" t="s">
        <v>62</v>
      </c>
      <c r="C680" s="132" t="s">
        <v>456</v>
      </c>
      <c r="D680" s="132" t="s">
        <v>118</v>
      </c>
      <c r="E680" s="132" t="s">
        <v>457</v>
      </c>
      <c r="F680" s="132" t="s">
        <v>180</v>
      </c>
      <c r="G680" s="132" t="s">
        <v>1098</v>
      </c>
      <c r="H680" s="133">
        <v>1500</v>
      </c>
      <c r="I680" s="131">
        <v>1</v>
      </c>
      <c r="J680" s="134">
        <f>หนองคาย!F83</f>
        <v>258120.01</v>
      </c>
      <c r="K680" s="135">
        <f>หนองคาย!AG83</f>
        <v>269571.54000000004</v>
      </c>
      <c r="L680" s="136">
        <f>หนองคาย!AH83</f>
        <v>1326640.8600000001</v>
      </c>
      <c r="M680" s="136">
        <f>หนองคาย!AI83</f>
        <v>1239371.24</v>
      </c>
      <c r="N680" s="132"/>
      <c r="O680" s="132"/>
      <c r="P680" s="132"/>
      <c r="Q680" s="124">
        <f t="shared" si="24"/>
        <v>87269.620000000112</v>
      </c>
      <c r="R680" s="125">
        <f t="shared" si="25"/>
        <v>884.4272400000001</v>
      </c>
    </row>
    <row r="681" spans="1:18" x14ac:dyDescent="0.35">
      <c r="A681" s="131">
        <v>5</v>
      </c>
      <c r="B681" s="132" t="s">
        <v>62</v>
      </c>
      <c r="C681" s="132" t="s">
        <v>456</v>
      </c>
      <c r="D681" s="132" t="s">
        <v>118</v>
      </c>
      <c r="E681" s="132" t="s">
        <v>457</v>
      </c>
      <c r="F681" s="132" t="s">
        <v>180</v>
      </c>
      <c r="G681" s="132" t="s">
        <v>1099</v>
      </c>
      <c r="H681" s="133">
        <v>1499</v>
      </c>
      <c r="I681" s="131">
        <v>1</v>
      </c>
      <c r="J681" s="134">
        <f>หนองคาย!F84</f>
        <v>42393.23</v>
      </c>
      <c r="K681" s="135">
        <f>หนองคาย!AG84</f>
        <v>24921.090000000004</v>
      </c>
      <c r="L681" s="136">
        <f>หนองคาย!AH84</f>
        <v>738601.96</v>
      </c>
      <c r="M681" s="136">
        <f>หนองคาย!AI84</f>
        <v>773322.99</v>
      </c>
      <c r="N681" s="132"/>
      <c r="O681" s="132"/>
      <c r="P681" s="132"/>
      <c r="Q681" s="124">
        <f t="shared" si="24"/>
        <v>-34721.030000000028</v>
      </c>
      <c r="R681" s="125">
        <f t="shared" si="25"/>
        <v>492.72979319546363</v>
      </c>
    </row>
    <row r="682" spans="1:18" x14ac:dyDescent="0.35">
      <c r="A682" s="131">
        <v>6</v>
      </c>
      <c r="B682" s="132" t="s">
        <v>62</v>
      </c>
      <c r="C682" s="132" t="s">
        <v>456</v>
      </c>
      <c r="D682" s="132" t="s">
        <v>118</v>
      </c>
      <c r="E682" s="132" t="s">
        <v>457</v>
      </c>
      <c r="F682" s="132" t="s">
        <v>180</v>
      </c>
      <c r="G682" s="132" t="s">
        <v>1100</v>
      </c>
      <c r="H682" s="133">
        <v>2997</v>
      </c>
      <c r="I682" s="131">
        <v>2</v>
      </c>
      <c r="J682" s="134">
        <f>หนองคาย!F85</f>
        <v>136550.39000000001</v>
      </c>
      <c r="K682" s="135">
        <f>หนองคาย!AG85</f>
        <v>88644.420000000013</v>
      </c>
      <c r="L682" s="136">
        <f>หนองคาย!AH85</f>
        <v>818699.33000000007</v>
      </c>
      <c r="M682" s="136">
        <f>หนองคาย!AI85</f>
        <v>978449.72</v>
      </c>
      <c r="N682" s="132"/>
      <c r="O682" s="132"/>
      <c r="P682" s="132"/>
      <c r="Q682" s="124">
        <f t="shared" si="24"/>
        <v>-159750.3899999999</v>
      </c>
      <c r="R682" s="125">
        <f t="shared" si="25"/>
        <v>273.17294961628295</v>
      </c>
    </row>
    <row r="683" spans="1:18" s="143" customFormat="1" x14ac:dyDescent="0.35">
      <c r="A683" s="137">
        <v>9</v>
      </c>
      <c r="B683" s="138" t="s">
        <v>62</v>
      </c>
      <c r="C683" s="138"/>
      <c r="D683" s="138"/>
      <c r="E683" s="138" t="s">
        <v>77</v>
      </c>
      <c r="F683" s="138"/>
      <c r="G683" s="138" t="s">
        <v>459</v>
      </c>
      <c r="H683" s="144">
        <f>SUM(H678:H682)</f>
        <v>10653</v>
      </c>
      <c r="I683" s="137"/>
      <c r="J683" s="140">
        <f>SUM(J677:J682)</f>
        <v>1346938.0299999998</v>
      </c>
      <c r="K683" s="140">
        <f>SUM(K677:K682)</f>
        <v>1147565.5699999998</v>
      </c>
      <c r="L683" s="140">
        <f>SUM(L677:L682)</f>
        <v>5407347.8900000006</v>
      </c>
      <c r="M683" s="140">
        <f>SUM(M677:M682)</f>
        <v>4679476.68</v>
      </c>
      <c r="N683" s="138">
        <v>5</v>
      </c>
      <c r="O683" s="138">
        <v>5</v>
      </c>
      <c r="P683" s="138"/>
      <c r="Q683" s="141">
        <f t="shared" si="24"/>
        <v>727871.21000000089</v>
      </c>
      <c r="R683" s="142">
        <f t="shared" si="25"/>
        <v>507.58921336712666</v>
      </c>
    </row>
    <row r="684" spans="1:18" s="143" customFormat="1" x14ac:dyDescent="0.35">
      <c r="A684" s="210"/>
      <c r="B684" s="211" t="s">
        <v>62</v>
      </c>
      <c r="C684" s="211" t="s">
        <v>62</v>
      </c>
      <c r="D684" s="211" t="s">
        <v>62</v>
      </c>
      <c r="E684" s="211" t="s">
        <v>62</v>
      </c>
      <c r="F684" s="211"/>
      <c r="G684" s="211" t="s">
        <v>460</v>
      </c>
      <c r="H684" s="212">
        <f>H610+H622+H639+H647+H654+H659+H668+H676+H683</f>
        <v>296367</v>
      </c>
      <c r="I684" s="210"/>
      <c r="J684" s="213">
        <f t="shared" ref="J684:O684" si="26">J610+J622+J639+J647+J654+J659+J668+J676+J683</f>
        <v>38526541.800000004</v>
      </c>
      <c r="K684" s="214">
        <f t="shared" si="26"/>
        <v>40659876.679999992</v>
      </c>
      <c r="L684" s="213">
        <f t="shared" si="26"/>
        <v>104972065.22000001</v>
      </c>
      <c r="M684" s="213">
        <f t="shared" si="26"/>
        <v>103653502.40999997</v>
      </c>
      <c r="N684" s="211">
        <f t="shared" si="26"/>
        <v>74</v>
      </c>
      <c r="O684" s="211">
        <f t="shared" si="26"/>
        <v>74</v>
      </c>
      <c r="P684" s="211">
        <f>N684-O684</f>
        <v>0</v>
      </c>
      <c r="Q684" s="141">
        <f t="shared" si="24"/>
        <v>1318562.8100000471</v>
      </c>
      <c r="R684" s="142">
        <f t="shared" si="25"/>
        <v>354.19620004926327</v>
      </c>
    </row>
    <row r="685" spans="1:18" ht="21.75" thickBot="1" x14ac:dyDescent="0.4">
      <c r="A685" s="215"/>
      <c r="B685" s="216"/>
      <c r="C685" s="216"/>
      <c r="D685" s="216"/>
      <c r="E685" s="341" t="s">
        <v>461</v>
      </c>
      <c r="F685" s="342"/>
      <c r="G685" s="343"/>
      <c r="H685" s="217"/>
      <c r="I685" s="215"/>
      <c r="J685" s="218">
        <f>J684/O684</f>
        <v>520628.94324324332</v>
      </c>
      <c r="K685" s="219">
        <f>K684/O684</f>
        <v>549457.79297297285</v>
      </c>
      <c r="L685" s="218">
        <f>L684/O684</f>
        <v>1418541.4218918921</v>
      </c>
      <c r="M685" s="218">
        <f>M684/O684</f>
        <v>1400723.00554054</v>
      </c>
      <c r="N685" s="220"/>
      <c r="O685" s="220"/>
      <c r="P685" s="220"/>
      <c r="Q685" s="124">
        <f t="shared" si="24"/>
        <v>17818.41635135212</v>
      </c>
    </row>
    <row r="686" spans="1:18" ht="21.75" thickTop="1" x14ac:dyDescent="0.35">
      <c r="A686" s="162">
        <v>1</v>
      </c>
      <c r="B686" s="163" t="s">
        <v>61</v>
      </c>
      <c r="C686" s="163" t="s">
        <v>462</v>
      </c>
      <c r="D686" s="163" t="s">
        <v>463</v>
      </c>
      <c r="E686" s="163" t="s">
        <v>464</v>
      </c>
      <c r="F686" s="163" t="s">
        <v>304</v>
      </c>
      <c r="G686" s="163" t="s">
        <v>465</v>
      </c>
      <c r="H686" s="164"/>
      <c r="I686" s="162"/>
      <c r="J686" s="165"/>
      <c r="K686" s="166"/>
      <c r="L686" s="167"/>
      <c r="M686" s="167"/>
      <c r="N686" s="163"/>
      <c r="O686" s="163"/>
      <c r="P686" s="163"/>
    </row>
    <row r="687" spans="1:18" x14ac:dyDescent="0.35">
      <c r="A687" s="131">
        <v>2</v>
      </c>
      <c r="B687" s="132" t="s">
        <v>61</v>
      </c>
      <c r="C687" s="132" t="s">
        <v>462</v>
      </c>
      <c r="D687" s="132" t="s">
        <v>463</v>
      </c>
      <c r="E687" s="132" t="s">
        <v>464</v>
      </c>
      <c r="F687" s="132" t="s">
        <v>180</v>
      </c>
      <c r="G687" s="132" t="s">
        <v>1101</v>
      </c>
      <c r="H687" s="133">
        <v>4500</v>
      </c>
      <c r="I687" s="131">
        <v>3</v>
      </c>
      <c r="J687" s="134">
        <f>สกลนคร!F22</f>
        <v>536754.04</v>
      </c>
      <c r="K687" s="135">
        <f>สกลนคร!AI22</f>
        <v>839709.15999999992</v>
      </c>
      <c r="L687" s="136">
        <f>สกลนคร!AJ22</f>
        <v>1284037.5699999998</v>
      </c>
      <c r="M687" s="136">
        <f>สกลนคร!AK22</f>
        <v>1292347.1299999999</v>
      </c>
      <c r="N687" s="132"/>
      <c r="O687" s="132"/>
      <c r="P687" s="132"/>
      <c r="Q687" s="124">
        <f t="shared" si="24"/>
        <v>-8309.5600000000559</v>
      </c>
      <c r="R687" s="125">
        <f t="shared" si="25"/>
        <v>285.34168222222218</v>
      </c>
    </row>
    <row r="688" spans="1:18" x14ac:dyDescent="0.35">
      <c r="A688" s="131">
        <v>3</v>
      </c>
      <c r="B688" s="132" t="s">
        <v>61</v>
      </c>
      <c r="C688" s="132" t="s">
        <v>462</v>
      </c>
      <c r="D688" s="132" t="s">
        <v>463</v>
      </c>
      <c r="E688" s="132" t="s">
        <v>464</v>
      </c>
      <c r="F688" s="132" t="s">
        <v>180</v>
      </c>
      <c r="G688" s="132" t="s">
        <v>1102</v>
      </c>
      <c r="H688" s="133">
        <v>6201</v>
      </c>
      <c r="I688" s="131">
        <v>5</v>
      </c>
      <c r="J688" s="134">
        <f>สกลนคร!F23</f>
        <v>192548.75</v>
      </c>
      <c r="K688" s="135">
        <f>สกลนคร!AI23</f>
        <v>307513.26</v>
      </c>
      <c r="L688" s="136">
        <f>สกลนคร!AJ23</f>
        <v>1120325.49</v>
      </c>
      <c r="M688" s="136">
        <f>สกลนคร!AK23</f>
        <v>978085.89</v>
      </c>
      <c r="N688" s="132"/>
      <c r="O688" s="132"/>
      <c r="P688" s="132"/>
      <c r="Q688" s="124">
        <f t="shared" si="24"/>
        <v>142239.59999999998</v>
      </c>
      <c r="R688" s="125">
        <f t="shared" si="25"/>
        <v>180.66851959361392</v>
      </c>
    </row>
    <row r="689" spans="1:18" x14ac:dyDescent="0.35">
      <c r="A689" s="131">
        <v>4</v>
      </c>
      <c r="B689" s="132" t="s">
        <v>61</v>
      </c>
      <c r="C689" s="132" t="s">
        <v>462</v>
      </c>
      <c r="D689" s="132" t="s">
        <v>463</v>
      </c>
      <c r="E689" s="132" t="s">
        <v>464</v>
      </c>
      <c r="F689" s="132" t="s">
        <v>180</v>
      </c>
      <c r="G689" s="132" t="s">
        <v>1103</v>
      </c>
      <c r="H689" s="133">
        <v>4500</v>
      </c>
      <c r="I689" s="131">
        <v>3</v>
      </c>
      <c r="J689" s="134">
        <f>สกลนคร!F24</f>
        <v>633594.81000000006</v>
      </c>
      <c r="K689" s="135">
        <f>สกลนคร!AI24</f>
        <v>953865.39000000013</v>
      </c>
      <c r="L689" s="136">
        <f>สกลนคร!AJ24</f>
        <v>2194314.4300000002</v>
      </c>
      <c r="M689" s="136">
        <f>สกลนคร!AK24</f>
        <v>1840440.02</v>
      </c>
      <c r="N689" s="132"/>
      <c r="O689" s="132"/>
      <c r="P689" s="132"/>
      <c r="Q689" s="124">
        <f t="shared" si="24"/>
        <v>353874.41000000015</v>
      </c>
      <c r="R689" s="125">
        <f t="shared" si="25"/>
        <v>487.62542888888891</v>
      </c>
    </row>
    <row r="690" spans="1:18" x14ac:dyDescent="0.35">
      <c r="A690" s="131">
        <v>5</v>
      </c>
      <c r="B690" s="132" t="s">
        <v>61</v>
      </c>
      <c r="C690" s="132" t="s">
        <v>462</v>
      </c>
      <c r="D690" s="132" t="s">
        <v>463</v>
      </c>
      <c r="E690" s="132" t="s">
        <v>464</v>
      </c>
      <c r="F690" s="132" t="s">
        <v>180</v>
      </c>
      <c r="G690" s="132" t="s">
        <v>1104</v>
      </c>
      <c r="H690" s="133">
        <v>3000</v>
      </c>
      <c r="I690" s="131">
        <v>2</v>
      </c>
      <c r="J690" s="134">
        <f>สกลนคร!F25</f>
        <v>313292.71999999997</v>
      </c>
      <c r="K690" s="135">
        <f>สกลนคร!AI25</f>
        <v>445710.17</v>
      </c>
      <c r="L690" s="136">
        <f>สกลนคร!AJ25</f>
        <v>1160273.3700000001</v>
      </c>
      <c r="M690" s="136">
        <f>สกลนคร!AK25</f>
        <v>1019745.35</v>
      </c>
      <c r="N690" s="132"/>
      <c r="O690" s="132"/>
      <c r="P690" s="132"/>
      <c r="Q690" s="124">
        <f t="shared" si="24"/>
        <v>140528.02000000014</v>
      </c>
      <c r="R690" s="125">
        <f t="shared" si="25"/>
        <v>386.75779000000006</v>
      </c>
    </row>
    <row r="691" spans="1:18" x14ac:dyDescent="0.35">
      <c r="A691" s="131">
        <v>6</v>
      </c>
      <c r="B691" s="132" t="s">
        <v>61</v>
      </c>
      <c r="C691" s="132" t="s">
        <v>462</v>
      </c>
      <c r="D691" s="132" t="s">
        <v>463</v>
      </c>
      <c r="E691" s="132" t="s">
        <v>464</v>
      </c>
      <c r="F691" s="132" t="s">
        <v>180</v>
      </c>
      <c r="G691" s="132" t="s">
        <v>1105</v>
      </c>
      <c r="H691" s="133">
        <v>4509</v>
      </c>
      <c r="I691" s="131">
        <v>4</v>
      </c>
      <c r="J691" s="134">
        <f>สกลนคร!F26</f>
        <v>181596.19</v>
      </c>
      <c r="K691" s="135">
        <f>สกลนคร!AI26</f>
        <v>314028.19</v>
      </c>
      <c r="L691" s="136">
        <f>สกลนคร!AJ26</f>
        <v>754993.26</v>
      </c>
      <c r="M691" s="136">
        <f>สกลนคร!AK26</f>
        <v>684190.67999999993</v>
      </c>
      <c r="N691" s="132"/>
      <c r="O691" s="132"/>
      <c r="P691" s="132"/>
      <c r="Q691" s="124">
        <f t="shared" si="24"/>
        <v>70802.580000000075</v>
      </c>
      <c r="R691" s="125">
        <f t="shared" si="25"/>
        <v>167.44139720558883</v>
      </c>
    </row>
    <row r="692" spans="1:18" x14ac:dyDescent="0.35">
      <c r="A692" s="131">
        <v>7</v>
      </c>
      <c r="B692" s="132" t="s">
        <v>61</v>
      </c>
      <c r="C692" s="132" t="s">
        <v>462</v>
      </c>
      <c r="D692" s="132" t="s">
        <v>463</v>
      </c>
      <c r="E692" s="132" t="s">
        <v>464</v>
      </c>
      <c r="F692" s="132" t="s">
        <v>180</v>
      </c>
      <c r="G692" s="132" t="s">
        <v>1106</v>
      </c>
      <c r="H692" s="133">
        <v>4887</v>
      </c>
      <c r="I692" s="131">
        <v>4</v>
      </c>
      <c r="J692" s="134">
        <f>สกลนคร!F27</f>
        <v>581362.79</v>
      </c>
      <c r="K692" s="135">
        <f>สกลนคร!AI27</f>
        <v>780307.74000000011</v>
      </c>
      <c r="L692" s="136">
        <f>สกลนคร!AJ27</f>
        <v>1427626.2</v>
      </c>
      <c r="M692" s="136">
        <f>สกลนคร!AK27</f>
        <v>1356894.06</v>
      </c>
      <c r="N692" s="132"/>
      <c r="O692" s="132"/>
      <c r="P692" s="132"/>
      <c r="Q692" s="124">
        <f t="shared" si="24"/>
        <v>70732.139999999898</v>
      </c>
      <c r="R692" s="125">
        <f t="shared" si="25"/>
        <v>292.12731737262123</v>
      </c>
    </row>
    <row r="693" spans="1:18" x14ac:dyDescent="0.35">
      <c r="A693" s="131">
        <v>8</v>
      </c>
      <c r="B693" s="132" t="s">
        <v>61</v>
      </c>
      <c r="C693" s="132" t="s">
        <v>462</v>
      </c>
      <c r="D693" s="132" t="s">
        <v>463</v>
      </c>
      <c r="E693" s="132" t="s">
        <v>464</v>
      </c>
      <c r="F693" s="132" t="s">
        <v>180</v>
      </c>
      <c r="G693" s="132" t="s">
        <v>1107</v>
      </c>
      <c r="H693" s="133">
        <v>6109</v>
      </c>
      <c r="I693" s="131">
        <v>5</v>
      </c>
      <c r="J693" s="134">
        <f>สกลนคร!F28</f>
        <v>587828.31999999995</v>
      </c>
      <c r="K693" s="135">
        <f>สกลนคร!AI28</f>
        <v>731571.40999999992</v>
      </c>
      <c r="L693" s="136">
        <f>สกลนคร!AJ28</f>
        <v>757335.23</v>
      </c>
      <c r="M693" s="136">
        <f>สกลนคร!AK28</f>
        <v>831543.17</v>
      </c>
      <c r="N693" s="132"/>
      <c r="O693" s="132"/>
      <c r="P693" s="132"/>
      <c r="Q693" s="124">
        <f t="shared" si="24"/>
        <v>-74207.940000000061</v>
      </c>
      <c r="R693" s="125">
        <f t="shared" si="25"/>
        <v>123.97040923228023</v>
      </c>
    </row>
    <row r="694" spans="1:18" x14ac:dyDescent="0.35">
      <c r="A694" s="131">
        <v>9</v>
      </c>
      <c r="B694" s="132" t="s">
        <v>61</v>
      </c>
      <c r="C694" s="132" t="s">
        <v>462</v>
      </c>
      <c r="D694" s="132" t="s">
        <v>463</v>
      </c>
      <c r="E694" s="132" t="s">
        <v>464</v>
      </c>
      <c r="F694" s="132" t="s">
        <v>180</v>
      </c>
      <c r="G694" s="132" t="s">
        <v>1108</v>
      </c>
      <c r="H694" s="133">
        <v>11813</v>
      </c>
      <c r="I694" s="131">
        <v>5</v>
      </c>
      <c r="J694" s="134">
        <f>สกลนคร!F29</f>
        <v>601223.62</v>
      </c>
      <c r="K694" s="135">
        <f>สกลนคร!AI29</f>
        <v>737766.47000000009</v>
      </c>
      <c r="L694" s="136">
        <f>สกลนคร!AJ29</f>
        <v>1529952.19</v>
      </c>
      <c r="M694" s="136">
        <f>สกลนคร!AK29</f>
        <v>1452381.53</v>
      </c>
      <c r="N694" s="132"/>
      <c r="O694" s="132"/>
      <c r="P694" s="132"/>
      <c r="Q694" s="124">
        <f t="shared" si="24"/>
        <v>77570.659999999916</v>
      </c>
      <c r="R694" s="125">
        <f t="shared" si="25"/>
        <v>129.51428003047491</v>
      </c>
    </row>
    <row r="695" spans="1:18" x14ac:dyDescent="0.35">
      <c r="A695" s="131">
        <v>10</v>
      </c>
      <c r="B695" s="132" t="s">
        <v>61</v>
      </c>
      <c r="C695" s="132" t="s">
        <v>462</v>
      </c>
      <c r="D695" s="132" t="s">
        <v>463</v>
      </c>
      <c r="E695" s="132" t="s">
        <v>464</v>
      </c>
      <c r="F695" s="132" t="s">
        <v>180</v>
      </c>
      <c r="G695" s="132" t="s">
        <v>1109</v>
      </c>
      <c r="H695" s="133">
        <v>4498</v>
      </c>
      <c r="I695" s="131">
        <v>3</v>
      </c>
      <c r="J695" s="134">
        <f>สกลนคร!F30</f>
        <v>724803.69</v>
      </c>
      <c r="K695" s="135">
        <f>สกลนคร!AI30</f>
        <v>1306915.6000000001</v>
      </c>
      <c r="L695" s="136">
        <f>สกลนคร!AJ30</f>
        <v>2108207.5299999998</v>
      </c>
      <c r="M695" s="136">
        <f>สกลนคร!AK30</f>
        <v>2010832.93</v>
      </c>
      <c r="N695" s="132"/>
      <c r="O695" s="132"/>
      <c r="P695" s="132"/>
      <c r="Q695" s="124">
        <f t="shared" si="24"/>
        <v>97374.59999999986</v>
      </c>
      <c r="R695" s="125">
        <f t="shared" si="25"/>
        <v>468.69887283236989</v>
      </c>
    </row>
    <row r="696" spans="1:18" x14ac:dyDescent="0.35">
      <c r="A696" s="131">
        <v>11</v>
      </c>
      <c r="B696" s="132" t="s">
        <v>61</v>
      </c>
      <c r="C696" s="132" t="s">
        <v>462</v>
      </c>
      <c r="D696" s="132" t="s">
        <v>463</v>
      </c>
      <c r="E696" s="132" t="s">
        <v>464</v>
      </c>
      <c r="F696" s="132" t="s">
        <v>180</v>
      </c>
      <c r="G696" s="132" t="s">
        <v>1110</v>
      </c>
      <c r="H696" s="133">
        <v>3577</v>
      </c>
      <c r="I696" s="131">
        <v>3</v>
      </c>
      <c r="J696" s="134">
        <f>สกลนคร!F31</f>
        <v>507962.03</v>
      </c>
      <c r="K696" s="135">
        <f>สกลนคร!AI31</f>
        <v>782583.72000000009</v>
      </c>
      <c r="L696" s="136">
        <f>สกลนคร!AJ31</f>
        <v>874910.02999999991</v>
      </c>
      <c r="M696" s="136">
        <f>สกลนคร!AK31</f>
        <v>866294.5199999999</v>
      </c>
      <c r="N696" s="132"/>
      <c r="O696" s="132"/>
      <c r="P696" s="132"/>
      <c r="Q696" s="124">
        <f t="shared" si="24"/>
        <v>8615.5100000000093</v>
      </c>
      <c r="R696" s="125">
        <f t="shared" si="25"/>
        <v>244.59324294101199</v>
      </c>
    </row>
    <row r="697" spans="1:18" x14ac:dyDescent="0.35">
      <c r="A697" s="131">
        <v>12</v>
      </c>
      <c r="B697" s="132" t="s">
        <v>61</v>
      </c>
      <c r="C697" s="132" t="s">
        <v>462</v>
      </c>
      <c r="D697" s="132" t="s">
        <v>463</v>
      </c>
      <c r="E697" s="132" t="s">
        <v>464</v>
      </c>
      <c r="F697" s="132" t="s">
        <v>180</v>
      </c>
      <c r="G697" s="132" t="s">
        <v>1111</v>
      </c>
      <c r="H697" s="133">
        <v>3159</v>
      </c>
      <c r="I697" s="131">
        <v>3</v>
      </c>
      <c r="J697" s="134">
        <f>สกลนคร!F32</f>
        <v>639800.62</v>
      </c>
      <c r="K697" s="135">
        <f>สกลนคร!AI32</f>
        <v>734286.64</v>
      </c>
      <c r="L697" s="136">
        <f>สกลนคร!AJ32</f>
        <v>1395225.1</v>
      </c>
      <c r="M697" s="136">
        <f>สกลนคร!AK32</f>
        <v>1202710.58</v>
      </c>
      <c r="N697" s="132"/>
      <c r="O697" s="132"/>
      <c r="P697" s="132"/>
      <c r="Q697" s="124">
        <f t="shared" si="24"/>
        <v>192514.52000000002</v>
      </c>
      <c r="R697" s="125">
        <f t="shared" si="25"/>
        <v>441.66669832225392</v>
      </c>
    </row>
    <row r="698" spans="1:18" x14ac:dyDescent="0.35">
      <c r="A698" s="131">
        <v>13</v>
      </c>
      <c r="B698" s="132" t="s">
        <v>61</v>
      </c>
      <c r="C698" s="132" t="s">
        <v>462</v>
      </c>
      <c r="D698" s="132" t="s">
        <v>463</v>
      </c>
      <c r="E698" s="132" t="s">
        <v>464</v>
      </c>
      <c r="F698" s="132" t="s">
        <v>180</v>
      </c>
      <c r="G698" s="132" t="s">
        <v>1112</v>
      </c>
      <c r="H698" s="133">
        <v>3764</v>
      </c>
      <c r="I698" s="131">
        <v>3</v>
      </c>
      <c r="J698" s="134">
        <f>สกลนคร!F33</f>
        <v>919368.97</v>
      </c>
      <c r="K698" s="135">
        <f>สกลนคร!AI33</f>
        <v>1101937.8800000001</v>
      </c>
      <c r="L698" s="136">
        <f>สกลนคร!AJ33</f>
        <v>1355115.98</v>
      </c>
      <c r="M698" s="136">
        <f>สกลนคร!AK33</f>
        <v>836190.94000000006</v>
      </c>
      <c r="N698" s="132"/>
      <c r="O698" s="132"/>
      <c r="P698" s="132"/>
      <c r="Q698" s="124">
        <f t="shared" si="24"/>
        <v>518925.03999999992</v>
      </c>
      <c r="R698" s="125">
        <f t="shared" si="25"/>
        <v>360.0201859723698</v>
      </c>
    </row>
    <row r="699" spans="1:18" x14ac:dyDescent="0.35">
      <c r="A699" s="131">
        <v>14</v>
      </c>
      <c r="B699" s="132" t="s">
        <v>61</v>
      </c>
      <c r="C699" s="132" t="s">
        <v>462</v>
      </c>
      <c r="D699" s="132" t="s">
        <v>463</v>
      </c>
      <c r="E699" s="132" t="s">
        <v>464</v>
      </c>
      <c r="F699" s="132" t="s">
        <v>180</v>
      </c>
      <c r="G699" s="132" t="s">
        <v>1113</v>
      </c>
      <c r="H699" s="133">
        <v>6209</v>
      </c>
      <c r="I699" s="131">
        <v>5</v>
      </c>
      <c r="J699" s="134">
        <f>สกลนคร!F34</f>
        <v>798425.47</v>
      </c>
      <c r="K699" s="135">
        <f>สกลนคร!AI34</f>
        <v>941786.29999999993</v>
      </c>
      <c r="L699" s="136">
        <f>สกลนคร!AJ34</f>
        <v>1121122.9500000002</v>
      </c>
      <c r="M699" s="136">
        <f>สกลนคร!AK34</f>
        <v>929310.27000000014</v>
      </c>
      <c r="N699" s="132"/>
      <c r="O699" s="132"/>
      <c r="P699" s="132"/>
      <c r="Q699" s="124">
        <f t="shared" si="24"/>
        <v>191812.68000000005</v>
      </c>
      <c r="R699" s="125">
        <f t="shared" si="25"/>
        <v>180.56417297471415</v>
      </c>
    </row>
    <row r="700" spans="1:18" x14ac:dyDescent="0.35">
      <c r="A700" s="131">
        <v>15</v>
      </c>
      <c r="B700" s="132" t="s">
        <v>61</v>
      </c>
      <c r="C700" s="132" t="s">
        <v>462</v>
      </c>
      <c r="D700" s="132" t="s">
        <v>463</v>
      </c>
      <c r="E700" s="132" t="s">
        <v>464</v>
      </c>
      <c r="F700" s="132" t="s">
        <v>180</v>
      </c>
      <c r="G700" s="132" t="s">
        <v>1114</v>
      </c>
      <c r="H700" s="133">
        <v>4488</v>
      </c>
      <c r="I700" s="131">
        <v>3</v>
      </c>
      <c r="J700" s="134">
        <f>สกลนคร!F35</f>
        <v>1259463.3</v>
      </c>
      <c r="K700" s="135">
        <f>สกลนคร!AI35</f>
        <v>1582309.9600000002</v>
      </c>
      <c r="L700" s="136">
        <f>สกลนคร!AJ35</f>
        <v>1635162.46</v>
      </c>
      <c r="M700" s="136">
        <f>สกลนคร!AK35</f>
        <v>1294202.77</v>
      </c>
      <c r="N700" s="132"/>
      <c r="O700" s="132"/>
      <c r="P700" s="132"/>
      <c r="Q700" s="124">
        <f t="shared" si="24"/>
        <v>340959.68999999994</v>
      </c>
      <c r="R700" s="125">
        <f t="shared" si="25"/>
        <v>364.34101158645274</v>
      </c>
    </row>
    <row r="701" spans="1:18" x14ac:dyDescent="0.35">
      <c r="A701" s="131">
        <v>16</v>
      </c>
      <c r="B701" s="132" t="s">
        <v>61</v>
      </c>
      <c r="C701" s="132" t="s">
        <v>462</v>
      </c>
      <c r="D701" s="132" t="s">
        <v>463</v>
      </c>
      <c r="E701" s="132" t="s">
        <v>464</v>
      </c>
      <c r="F701" s="132" t="s">
        <v>180</v>
      </c>
      <c r="G701" s="132" t="s">
        <v>1115</v>
      </c>
      <c r="H701" s="133">
        <v>3391</v>
      </c>
      <c r="I701" s="131">
        <v>3</v>
      </c>
      <c r="J701" s="134">
        <f>สกลนคร!F36</f>
        <v>390962.38</v>
      </c>
      <c r="K701" s="135">
        <f>สกลนคร!AI36</f>
        <v>543212.15999999992</v>
      </c>
      <c r="L701" s="136">
        <f>สกลนคร!AJ36</f>
        <v>1074796.98</v>
      </c>
      <c r="M701" s="136">
        <f>สกลนคร!AK36</f>
        <v>967174.74</v>
      </c>
      <c r="N701" s="132"/>
      <c r="O701" s="132"/>
      <c r="P701" s="132"/>
      <c r="Q701" s="124">
        <f t="shared" si="24"/>
        <v>107622.23999999999</v>
      </c>
      <c r="R701" s="125">
        <f t="shared" si="25"/>
        <v>316.95575936301975</v>
      </c>
    </row>
    <row r="702" spans="1:18" x14ac:dyDescent="0.35">
      <c r="A702" s="131">
        <v>17</v>
      </c>
      <c r="B702" s="132" t="s">
        <v>61</v>
      </c>
      <c r="C702" s="132" t="s">
        <v>462</v>
      </c>
      <c r="D702" s="132" t="s">
        <v>463</v>
      </c>
      <c r="E702" s="132" t="s">
        <v>464</v>
      </c>
      <c r="F702" s="132" t="s">
        <v>180</v>
      </c>
      <c r="G702" s="132" t="s">
        <v>1116</v>
      </c>
      <c r="H702" s="133">
        <v>2999</v>
      </c>
      <c r="I702" s="131">
        <v>2</v>
      </c>
      <c r="J702" s="134">
        <f>สกลนคร!F37</f>
        <v>556996.87</v>
      </c>
      <c r="K702" s="135">
        <f>สกลนคร!AI37</f>
        <v>693178.13</v>
      </c>
      <c r="L702" s="136">
        <f>สกลนคร!AJ37</f>
        <v>1382450.29</v>
      </c>
      <c r="M702" s="136">
        <f>สกลนคร!AK37</f>
        <v>1088972.6700000002</v>
      </c>
      <c r="N702" s="132"/>
      <c r="O702" s="132"/>
      <c r="P702" s="132"/>
      <c r="Q702" s="124">
        <f t="shared" si="24"/>
        <v>293477.61999999988</v>
      </c>
      <c r="R702" s="125">
        <f t="shared" si="25"/>
        <v>460.97042014004671</v>
      </c>
    </row>
    <row r="703" spans="1:18" x14ac:dyDescent="0.35">
      <c r="A703" s="131">
        <v>18</v>
      </c>
      <c r="B703" s="132" t="s">
        <v>61</v>
      </c>
      <c r="C703" s="132" t="s">
        <v>462</v>
      </c>
      <c r="D703" s="132" t="s">
        <v>463</v>
      </c>
      <c r="E703" s="132" t="s">
        <v>464</v>
      </c>
      <c r="F703" s="132" t="s">
        <v>180</v>
      </c>
      <c r="G703" s="132" t="s">
        <v>1117</v>
      </c>
      <c r="H703" s="133">
        <v>4590</v>
      </c>
      <c r="I703" s="131">
        <v>4</v>
      </c>
      <c r="J703" s="134">
        <f>สกลนคร!F38</f>
        <v>555752.51</v>
      </c>
      <c r="K703" s="135">
        <f>สกลนคร!AI38</f>
        <v>637608.91</v>
      </c>
      <c r="L703" s="136">
        <f>สกลนคร!AJ38</f>
        <v>952832.8</v>
      </c>
      <c r="M703" s="136">
        <f>สกลนคร!AK38</f>
        <v>602176.63</v>
      </c>
      <c r="N703" s="132"/>
      <c r="O703" s="132"/>
      <c r="P703" s="132"/>
      <c r="Q703" s="124">
        <f t="shared" si="24"/>
        <v>350656.17000000004</v>
      </c>
      <c r="R703" s="125">
        <f t="shared" si="25"/>
        <v>207.58884531590414</v>
      </c>
    </row>
    <row r="704" spans="1:18" x14ac:dyDescent="0.35">
      <c r="A704" s="131">
        <v>19</v>
      </c>
      <c r="B704" s="132" t="s">
        <v>61</v>
      </c>
      <c r="C704" s="132" t="s">
        <v>462</v>
      </c>
      <c r="D704" s="132" t="s">
        <v>463</v>
      </c>
      <c r="E704" s="132" t="s">
        <v>464</v>
      </c>
      <c r="F704" s="132" t="s">
        <v>180</v>
      </c>
      <c r="G704" s="132" t="s">
        <v>1118</v>
      </c>
      <c r="H704" s="133">
        <v>3000</v>
      </c>
      <c r="I704" s="131">
        <v>2</v>
      </c>
      <c r="J704" s="134">
        <f>สกลนคร!F39</f>
        <v>265770.96000000002</v>
      </c>
      <c r="K704" s="135">
        <f>สกลนคร!AI39</f>
        <v>336333.87000000005</v>
      </c>
      <c r="L704" s="136">
        <f>สกลนคร!AJ39</f>
        <v>1180120.6100000001</v>
      </c>
      <c r="M704" s="136">
        <f>สกลนคร!AK39</f>
        <v>1024250.98</v>
      </c>
      <c r="N704" s="132"/>
      <c r="O704" s="132"/>
      <c r="P704" s="132"/>
      <c r="Q704" s="124">
        <f t="shared" si="24"/>
        <v>155869.63000000012</v>
      </c>
      <c r="R704" s="125">
        <f t="shared" si="25"/>
        <v>393.37353666666672</v>
      </c>
    </row>
    <row r="705" spans="1:18" x14ac:dyDescent="0.35">
      <c r="A705" s="131">
        <v>20</v>
      </c>
      <c r="B705" s="132" t="s">
        <v>61</v>
      </c>
      <c r="C705" s="132" t="s">
        <v>462</v>
      </c>
      <c r="D705" s="132" t="s">
        <v>463</v>
      </c>
      <c r="E705" s="132" t="s">
        <v>464</v>
      </c>
      <c r="F705" s="132" t="s">
        <v>180</v>
      </c>
      <c r="G705" s="132" t="s">
        <v>1119</v>
      </c>
      <c r="H705" s="133">
        <v>2556</v>
      </c>
      <c r="I705" s="131">
        <v>2</v>
      </c>
      <c r="J705" s="134">
        <f>สกลนคร!F40</f>
        <v>532665.31000000006</v>
      </c>
      <c r="K705" s="135">
        <f>สกลนคร!AI40</f>
        <v>716781.39000000013</v>
      </c>
      <c r="L705" s="136">
        <f>สกลนคร!AJ40</f>
        <v>792393.89999999991</v>
      </c>
      <c r="M705" s="136">
        <f>สกลนคร!AK40</f>
        <v>559382.21</v>
      </c>
      <c r="N705" s="132"/>
      <c r="O705" s="132"/>
      <c r="P705" s="132"/>
      <c r="Q705" s="124">
        <f t="shared" si="24"/>
        <v>233011.68999999994</v>
      </c>
      <c r="R705" s="125">
        <f t="shared" si="25"/>
        <v>310.01326291079806</v>
      </c>
    </row>
    <row r="706" spans="1:18" x14ac:dyDescent="0.35">
      <c r="A706" s="131">
        <v>21</v>
      </c>
      <c r="B706" s="132" t="s">
        <v>61</v>
      </c>
      <c r="C706" s="132" t="s">
        <v>462</v>
      </c>
      <c r="D706" s="132" t="s">
        <v>463</v>
      </c>
      <c r="E706" s="132" t="s">
        <v>464</v>
      </c>
      <c r="F706" s="132" t="s">
        <v>180</v>
      </c>
      <c r="G706" s="132" t="s">
        <v>1120</v>
      </c>
      <c r="H706" s="133">
        <v>4700</v>
      </c>
      <c r="I706" s="131">
        <v>4</v>
      </c>
      <c r="J706" s="134">
        <f>สกลนคร!F41</f>
        <v>694113.02</v>
      </c>
      <c r="K706" s="135">
        <f>สกลนคร!AI41</f>
        <v>834958.4</v>
      </c>
      <c r="L706" s="136">
        <f>สกลนคร!AJ41</f>
        <v>1087330.46</v>
      </c>
      <c r="M706" s="136">
        <f>สกลนคร!AK41</f>
        <v>828538.75</v>
      </c>
      <c r="N706" s="132"/>
      <c r="O706" s="132"/>
      <c r="P706" s="132"/>
      <c r="Q706" s="124">
        <f t="shared" si="24"/>
        <v>258791.70999999996</v>
      </c>
      <c r="R706" s="125">
        <f t="shared" si="25"/>
        <v>231.34690638297872</v>
      </c>
    </row>
    <row r="707" spans="1:18" x14ac:dyDescent="0.35">
      <c r="A707" s="131">
        <v>22</v>
      </c>
      <c r="B707" s="132" t="s">
        <v>61</v>
      </c>
      <c r="C707" s="132" t="s">
        <v>462</v>
      </c>
      <c r="D707" s="132" t="s">
        <v>463</v>
      </c>
      <c r="E707" s="132" t="s">
        <v>464</v>
      </c>
      <c r="F707" s="132" t="s">
        <v>180</v>
      </c>
      <c r="G707" s="132" t="s">
        <v>1121</v>
      </c>
      <c r="H707" s="133">
        <v>4500</v>
      </c>
      <c r="I707" s="131">
        <v>3</v>
      </c>
      <c r="J707" s="134">
        <f>สกลนคร!F42</f>
        <v>540672.93000000005</v>
      </c>
      <c r="K707" s="135">
        <f>สกลนคร!AI42</f>
        <v>659784.7300000001</v>
      </c>
      <c r="L707" s="136">
        <f>สกลนคร!AJ42</f>
        <v>1366075.4</v>
      </c>
      <c r="M707" s="136">
        <f>สกลนคร!AK42</f>
        <v>1117510.81</v>
      </c>
      <c r="N707" s="132"/>
      <c r="O707" s="132"/>
      <c r="P707" s="132"/>
      <c r="Q707" s="124">
        <f t="shared" si="24"/>
        <v>248564.58999999985</v>
      </c>
      <c r="R707" s="125">
        <f t="shared" si="25"/>
        <v>303.57231111111111</v>
      </c>
    </row>
    <row r="708" spans="1:18" x14ac:dyDescent="0.35">
      <c r="A708" s="131">
        <v>23</v>
      </c>
      <c r="B708" s="132" t="s">
        <v>61</v>
      </c>
      <c r="C708" s="132" t="s">
        <v>462</v>
      </c>
      <c r="D708" s="132" t="s">
        <v>463</v>
      </c>
      <c r="E708" s="132" t="s">
        <v>464</v>
      </c>
      <c r="F708" s="132" t="s">
        <v>180</v>
      </c>
      <c r="G708" s="132" t="s">
        <v>1122</v>
      </c>
      <c r="H708" s="133">
        <v>4629</v>
      </c>
      <c r="I708" s="131">
        <v>4</v>
      </c>
      <c r="J708" s="134">
        <f>สกลนคร!F43</f>
        <v>450223.93</v>
      </c>
      <c r="K708" s="135">
        <f>สกลนคร!AI43</f>
        <v>678798.57000000007</v>
      </c>
      <c r="L708" s="136">
        <f>สกลนคร!AJ43</f>
        <v>944120.21</v>
      </c>
      <c r="M708" s="136">
        <f>สกลนคร!AK43</f>
        <v>648466.65</v>
      </c>
      <c r="N708" s="132"/>
      <c r="O708" s="132"/>
      <c r="P708" s="132"/>
      <c r="Q708" s="124">
        <f t="shared" si="24"/>
        <v>295653.55999999994</v>
      </c>
      <c r="R708" s="125">
        <f t="shared" si="25"/>
        <v>203.95770360769063</v>
      </c>
    </row>
    <row r="709" spans="1:18" x14ac:dyDescent="0.35">
      <c r="A709" s="131">
        <v>24</v>
      </c>
      <c r="B709" s="132" t="s">
        <v>61</v>
      </c>
      <c r="C709" s="132" t="s">
        <v>462</v>
      </c>
      <c r="D709" s="132" t="s">
        <v>463</v>
      </c>
      <c r="E709" s="132" t="s">
        <v>464</v>
      </c>
      <c r="F709" s="132" t="s">
        <v>180</v>
      </c>
      <c r="G709" s="132" t="s">
        <v>1123</v>
      </c>
      <c r="H709" s="133">
        <v>2828</v>
      </c>
      <c r="I709" s="131">
        <v>2</v>
      </c>
      <c r="J709" s="134">
        <f>สกลนคร!F44</f>
        <v>792883.25</v>
      </c>
      <c r="K709" s="135">
        <f>สกลนคร!AI44</f>
        <v>989473.86</v>
      </c>
      <c r="L709" s="136">
        <f>สกลนคร!AJ44</f>
        <v>940089.28</v>
      </c>
      <c r="M709" s="136">
        <f>สกลนคร!AK44</f>
        <v>794188.98</v>
      </c>
      <c r="N709" s="132"/>
      <c r="O709" s="132"/>
      <c r="P709" s="132"/>
      <c r="Q709" s="124">
        <f t="shared" si="24"/>
        <v>145900.30000000005</v>
      </c>
      <c r="R709" s="125">
        <f t="shared" si="25"/>
        <v>332.42195190947666</v>
      </c>
    </row>
    <row r="710" spans="1:18" x14ac:dyDescent="0.35">
      <c r="A710" s="131">
        <v>25</v>
      </c>
      <c r="B710" s="132" t="s">
        <v>61</v>
      </c>
      <c r="C710" s="132" t="s">
        <v>462</v>
      </c>
      <c r="D710" s="132" t="s">
        <v>463</v>
      </c>
      <c r="E710" s="132" t="s">
        <v>464</v>
      </c>
      <c r="F710" s="132" t="s">
        <v>180</v>
      </c>
      <c r="G710" s="132" t="s">
        <v>1124</v>
      </c>
      <c r="H710" s="133">
        <v>2529</v>
      </c>
      <c r="I710" s="131">
        <v>2</v>
      </c>
      <c r="J710" s="134">
        <f>สกลนคร!F45</f>
        <v>475817.5</v>
      </c>
      <c r="K710" s="135">
        <f>สกลนคร!AI45</f>
        <v>589955.1</v>
      </c>
      <c r="L710" s="136">
        <f>สกลนคร!AJ45</f>
        <v>1222612.54</v>
      </c>
      <c r="M710" s="136">
        <f>สกลนคร!AK45</f>
        <v>1074965.8799999999</v>
      </c>
      <c r="N710" s="132"/>
      <c r="O710" s="132"/>
      <c r="P710" s="132"/>
      <c r="Q710" s="124">
        <f t="shared" si="24"/>
        <v>147646.66000000015</v>
      </c>
      <c r="R710" s="125">
        <f t="shared" si="25"/>
        <v>483.43714511664689</v>
      </c>
    </row>
    <row r="711" spans="1:18" s="143" customFormat="1" x14ac:dyDescent="0.35">
      <c r="A711" s="137">
        <v>1</v>
      </c>
      <c r="B711" s="138" t="s">
        <v>61</v>
      </c>
      <c r="C711" s="138"/>
      <c r="D711" s="138"/>
      <c r="E711" s="138" t="s">
        <v>77</v>
      </c>
      <c r="F711" s="138"/>
      <c r="G711" s="138" t="s">
        <v>466</v>
      </c>
      <c r="H711" s="144">
        <f>SUM(H686:H710)</f>
        <v>106936</v>
      </c>
      <c r="I711" s="137"/>
      <c r="J711" s="140">
        <f>SUM(J686:J710)</f>
        <v>13733883.98</v>
      </c>
      <c r="K711" s="140">
        <f>SUM(K686:K710)</f>
        <v>18240377.010000005</v>
      </c>
      <c r="L711" s="140">
        <f>SUM(L686:L710)</f>
        <v>29661424.259999998</v>
      </c>
      <c r="M711" s="140">
        <f>SUM(M686:M710)</f>
        <v>25300798.139999993</v>
      </c>
      <c r="N711" s="138">
        <v>24</v>
      </c>
      <c r="O711" s="138">
        <v>24</v>
      </c>
      <c r="P711" s="138">
        <f>N711-O711</f>
        <v>0</v>
      </c>
      <c r="Q711" s="141">
        <f t="shared" ref="Q711:Q774" si="27">L711-M711</f>
        <v>4360626.1200000048</v>
      </c>
      <c r="R711" s="142">
        <f>L711/H711</f>
        <v>277.37547935213581</v>
      </c>
    </row>
    <row r="712" spans="1:18" x14ac:dyDescent="0.35">
      <c r="A712" s="131">
        <v>1</v>
      </c>
      <c r="B712" s="132" t="s">
        <v>61</v>
      </c>
      <c r="C712" s="132" t="s">
        <v>467</v>
      </c>
      <c r="D712" s="132" t="s">
        <v>82</v>
      </c>
      <c r="E712" s="132" t="s">
        <v>468</v>
      </c>
      <c r="F712" s="132" t="s">
        <v>210</v>
      </c>
      <c r="G712" s="132" t="s">
        <v>469</v>
      </c>
      <c r="H712" s="133"/>
      <c r="I712" s="131"/>
      <c r="J712" s="134"/>
      <c r="K712" s="135"/>
      <c r="L712" s="136"/>
      <c r="M712" s="136"/>
      <c r="N712" s="132"/>
      <c r="O712" s="132"/>
      <c r="P712" s="132"/>
    </row>
    <row r="713" spans="1:18" x14ac:dyDescent="0.35">
      <c r="A713" s="131">
        <v>2</v>
      </c>
      <c r="B713" s="132" t="s">
        <v>61</v>
      </c>
      <c r="C713" s="132" t="s">
        <v>467</v>
      </c>
      <c r="D713" s="132" t="s">
        <v>82</v>
      </c>
      <c r="E713" s="132" t="s">
        <v>468</v>
      </c>
      <c r="F713" s="132" t="s">
        <v>180</v>
      </c>
      <c r="G713" s="132" t="s">
        <v>1125</v>
      </c>
      <c r="H713" s="133">
        <v>5981</v>
      </c>
      <c r="I713" s="131">
        <v>4</v>
      </c>
      <c r="J713" s="134">
        <f>สกลนคร!F46</f>
        <v>601604.37</v>
      </c>
      <c r="K713" s="135">
        <f>สกลนคร!AI46</f>
        <v>680887.17</v>
      </c>
      <c r="L713" s="136">
        <f>สกลนคร!AJ46</f>
        <v>1607050.8</v>
      </c>
      <c r="M713" s="136">
        <f>สกลนคร!AK46</f>
        <v>1412672.42</v>
      </c>
      <c r="N713" s="132"/>
      <c r="O713" s="132"/>
      <c r="P713" s="132"/>
      <c r="Q713" s="124">
        <f t="shared" si="27"/>
        <v>194378.38000000012</v>
      </c>
      <c r="R713" s="125">
        <f t="shared" ref="R713:R774" si="28">L713/H713</f>
        <v>268.69266009028593</v>
      </c>
    </row>
    <row r="714" spans="1:18" x14ac:dyDescent="0.35">
      <c r="A714" s="131">
        <v>3</v>
      </c>
      <c r="B714" s="132" t="s">
        <v>61</v>
      </c>
      <c r="C714" s="132" t="s">
        <v>467</v>
      </c>
      <c r="D714" s="132" t="s">
        <v>82</v>
      </c>
      <c r="E714" s="132" t="s">
        <v>468</v>
      </c>
      <c r="F714" s="132" t="s">
        <v>180</v>
      </c>
      <c r="G714" s="132" t="s">
        <v>1126</v>
      </c>
      <c r="H714" s="133">
        <v>5608</v>
      </c>
      <c r="I714" s="131">
        <v>4</v>
      </c>
      <c r="J714" s="134">
        <f>สกลนคร!F47</f>
        <v>567547.11</v>
      </c>
      <c r="K714" s="135">
        <f>สกลนคร!AI47</f>
        <v>618733.89999999991</v>
      </c>
      <c r="L714" s="136">
        <f>สกลนคร!AJ47</f>
        <v>2098686.48</v>
      </c>
      <c r="M714" s="136">
        <f>สกลนคร!AK47</f>
        <v>1802575.73</v>
      </c>
      <c r="N714" s="132"/>
      <c r="O714" s="132"/>
      <c r="P714" s="132"/>
      <c r="Q714" s="124">
        <f t="shared" si="27"/>
        <v>296110.75</v>
      </c>
      <c r="R714" s="125">
        <f t="shared" si="28"/>
        <v>374.23082738944368</v>
      </c>
    </row>
    <row r="715" spans="1:18" x14ac:dyDescent="0.35">
      <c r="A715" s="131">
        <v>4</v>
      </c>
      <c r="B715" s="132" t="s">
        <v>61</v>
      </c>
      <c r="C715" s="132" t="s">
        <v>467</v>
      </c>
      <c r="D715" s="132" t="s">
        <v>82</v>
      </c>
      <c r="E715" s="132" t="s">
        <v>468</v>
      </c>
      <c r="F715" s="132" t="s">
        <v>180</v>
      </c>
      <c r="G715" s="132" t="s">
        <v>1127</v>
      </c>
      <c r="H715" s="133">
        <v>3981</v>
      </c>
      <c r="I715" s="131">
        <v>3</v>
      </c>
      <c r="J715" s="134">
        <f>สกลนคร!F48</f>
        <v>396589.64</v>
      </c>
      <c r="K715" s="135">
        <f>สกลนคร!AI48</f>
        <v>424345.22000000003</v>
      </c>
      <c r="L715" s="136">
        <f>สกลนคร!AJ48</f>
        <v>2062538.6</v>
      </c>
      <c r="M715" s="136">
        <f>สกลนคร!AK48</f>
        <v>1979136.71</v>
      </c>
      <c r="N715" s="132"/>
      <c r="O715" s="132"/>
      <c r="P715" s="132"/>
      <c r="Q715" s="124">
        <f t="shared" si="27"/>
        <v>83401.89000000013</v>
      </c>
      <c r="R715" s="125">
        <f t="shared" si="28"/>
        <v>518.09560411956795</v>
      </c>
    </row>
    <row r="716" spans="1:18" x14ac:dyDescent="0.35">
      <c r="A716" s="131">
        <v>5</v>
      </c>
      <c r="B716" s="132" t="s">
        <v>61</v>
      </c>
      <c r="C716" s="132" t="s">
        <v>467</v>
      </c>
      <c r="D716" s="132" t="s">
        <v>82</v>
      </c>
      <c r="E716" s="132" t="s">
        <v>468</v>
      </c>
      <c r="F716" s="132" t="s">
        <v>180</v>
      </c>
      <c r="G716" s="132" t="s">
        <v>1128</v>
      </c>
      <c r="H716" s="133">
        <v>2676</v>
      </c>
      <c r="I716" s="131">
        <v>2</v>
      </c>
      <c r="J716" s="134">
        <f>สกลนคร!F49</f>
        <v>160758.45000000001</v>
      </c>
      <c r="K716" s="135">
        <f>สกลนคร!AI49</f>
        <v>213455.47</v>
      </c>
      <c r="L716" s="136">
        <f>สกลนคร!AJ49</f>
        <v>1295887.05</v>
      </c>
      <c r="M716" s="136">
        <f>สกลนคร!AK49</f>
        <v>1174851.27</v>
      </c>
      <c r="N716" s="132"/>
      <c r="O716" s="132"/>
      <c r="P716" s="132"/>
      <c r="Q716" s="124">
        <f t="shared" si="27"/>
        <v>121035.78000000003</v>
      </c>
      <c r="R716" s="125">
        <f t="shared" si="28"/>
        <v>484.26272421524664</v>
      </c>
    </row>
    <row r="717" spans="1:18" x14ac:dyDescent="0.35">
      <c r="A717" s="131">
        <v>6</v>
      </c>
      <c r="B717" s="132" t="s">
        <v>61</v>
      </c>
      <c r="C717" s="132" t="s">
        <v>467</v>
      </c>
      <c r="D717" s="132" t="s">
        <v>82</v>
      </c>
      <c r="E717" s="132" t="s">
        <v>468</v>
      </c>
      <c r="F717" s="132" t="s">
        <v>180</v>
      </c>
      <c r="G717" s="132" t="s">
        <v>1129</v>
      </c>
      <c r="H717" s="133">
        <v>4612</v>
      </c>
      <c r="I717" s="131">
        <v>4</v>
      </c>
      <c r="J717" s="134">
        <f>สกลนคร!F50</f>
        <v>504175.63</v>
      </c>
      <c r="K717" s="135">
        <f>สกลนคร!AI50</f>
        <v>510471.11</v>
      </c>
      <c r="L717" s="136">
        <f>สกลนคร!AJ50</f>
        <v>1837986.42</v>
      </c>
      <c r="M717" s="136">
        <f>สกลนคร!AK50</f>
        <v>1535701.5899999999</v>
      </c>
      <c r="N717" s="132"/>
      <c r="O717" s="132"/>
      <c r="P717" s="132"/>
      <c r="Q717" s="124">
        <f t="shared" si="27"/>
        <v>302284.83000000007</v>
      </c>
      <c r="R717" s="125">
        <f t="shared" si="28"/>
        <v>398.52264093668691</v>
      </c>
    </row>
    <row r="718" spans="1:18" x14ac:dyDescent="0.35">
      <c r="A718" s="131">
        <v>7</v>
      </c>
      <c r="B718" s="132" t="s">
        <v>61</v>
      </c>
      <c r="C718" s="132" t="s">
        <v>467</v>
      </c>
      <c r="D718" s="132" t="s">
        <v>82</v>
      </c>
      <c r="E718" s="132" t="s">
        <v>468</v>
      </c>
      <c r="F718" s="132" t="s">
        <v>180</v>
      </c>
      <c r="G718" s="132" t="s">
        <v>1130</v>
      </c>
      <c r="H718" s="133">
        <v>3723</v>
      </c>
      <c r="I718" s="131">
        <v>3</v>
      </c>
      <c r="J718" s="134">
        <f>สกลนคร!F51</f>
        <v>368353.83</v>
      </c>
      <c r="K718" s="135">
        <f>สกลนคร!AI51</f>
        <v>412945.32</v>
      </c>
      <c r="L718" s="136">
        <f>สกลนคร!AJ51</f>
        <v>1201241.95</v>
      </c>
      <c r="M718" s="136">
        <f>สกลนคร!AK51</f>
        <v>1050187.51</v>
      </c>
      <c r="N718" s="132"/>
      <c r="O718" s="132"/>
      <c r="P718" s="132"/>
      <c r="Q718" s="124">
        <f t="shared" si="27"/>
        <v>151054.43999999994</v>
      </c>
      <c r="R718" s="125">
        <f t="shared" si="28"/>
        <v>322.65429760945472</v>
      </c>
    </row>
    <row r="719" spans="1:18" s="143" customFormat="1" x14ac:dyDescent="0.35">
      <c r="A719" s="137">
        <v>2</v>
      </c>
      <c r="B719" s="138" t="s">
        <v>61</v>
      </c>
      <c r="C719" s="138"/>
      <c r="D719" s="138"/>
      <c r="E719" s="138" t="s">
        <v>77</v>
      </c>
      <c r="F719" s="138"/>
      <c r="G719" s="138" t="s">
        <v>470</v>
      </c>
      <c r="H719" s="144">
        <f>SUM(H712:H718)</f>
        <v>26581</v>
      </c>
      <c r="I719" s="137"/>
      <c r="J719" s="140">
        <f>SUM(J712:J718)</f>
        <v>2599029.0300000003</v>
      </c>
      <c r="K719" s="140">
        <f>SUM(K712:K718)</f>
        <v>2860838.1899999995</v>
      </c>
      <c r="L719" s="140">
        <f>SUM(L712:L718)</f>
        <v>10103391.300000001</v>
      </c>
      <c r="M719" s="140">
        <f>SUM(M712:M718)</f>
        <v>8955125.2299999986</v>
      </c>
      <c r="N719" s="138">
        <v>6</v>
      </c>
      <c r="O719" s="138">
        <v>6</v>
      </c>
      <c r="P719" s="138">
        <f>N719-O719</f>
        <v>0</v>
      </c>
      <c r="Q719" s="141">
        <f t="shared" si="27"/>
        <v>1148266.0700000022</v>
      </c>
      <c r="R719" s="142">
        <f>L719/H719</f>
        <v>380.09823934389226</v>
      </c>
    </row>
    <row r="720" spans="1:18" s="143" customFormat="1" x14ac:dyDescent="0.35">
      <c r="A720" s="203">
        <v>1</v>
      </c>
      <c r="B720" s="174" t="s">
        <v>61</v>
      </c>
      <c r="C720" s="174" t="s">
        <v>471</v>
      </c>
      <c r="D720" s="174" t="s">
        <v>89</v>
      </c>
      <c r="E720" s="174" t="s">
        <v>472</v>
      </c>
      <c r="F720" s="174" t="s">
        <v>210</v>
      </c>
      <c r="G720" s="174" t="s">
        <v>472</v>
      </c>
      <c r="H720" s="221"/>
      <c r="I720" s="203"/>
      <c r="J720" s="222"/>
      <c r="K720" s="223"/>
      <c r="L720" s="173"/>
      <c r="M720" s="173"/>
      <c r="N720" s="174"/>
      <c r="O720" s="174"/>
      <c r="P720" s="174"/>
      <c r="Q720" s="141"/>
      <c r="R720" s="142"/>
    </row>
    <row r="721" spans="1:18" x14ac:dyDescent="0.35">
      <c r="A721" s="131">
        <v>2</v>
      </c>
      <c r="B721" s="132" t="s">
        <v>61</v>
      </c>
      <c r="C721" s="132" t="s">
        <v>471</v>
      </c>
      <c r="D721" s="132" t="s">
        <v>89</v>
      </c>
      <c r="E721" s="132" t="s">
        <v>472</v>
      </c>
      <c r="F721" s="132" t="s">
        <v>180</v>
      </c>
      <c r="G721" s="132" t="s">
        <v>1131</v>
      </c>
      <c r="H721" s="133">
        <v>4086</v>
      </c>
      <c r="I721" s="131">
        <v>3</v>
      </c>
      <c r="J721" s="134">
        <f>สกลนคร!F52</f>
        <v>234516.36</v>
      </c>
      <c r="K721" s="135">
        <f>สกลนคร!AI52</f>
        <v>272268.51</v>
      </c>
      <c r="L721" s="136">
        <f>สกลนคร!AJ52</f>
        <v>1315915.83</v>
      </c>
      <c r="M721" s="136">
        <f>สกลนคร!AK52</f>
        <v>1235995.6499999999</v>
      </c>
      <c r="N721" s="132"/>
      <c r="O721" s="132"/>
      <c r="P721" s="132"/>
      <c r="Q721" s="124">
        <f t="shared" si="27"/>
        <v>79920.180000000168</v>
      </c>
      <c r="R721" s="125">
        <f t="shared" si="28"/>
        <v>322.05477973568281</v>
      </c>
    </row>
    <row r="722" spans="1:18" x14ac:dyDescent="0.35">
      <c r="A722" s="131">
        <v>3</v>
      </c>
      <c r="B722" s="132" t="s">
        <v>61</v>
      </c>
      <c r="C722" s="132" t="s">
        <v>471</v>
      </c>
      <c r="D722" s="132" t="s">
        <v>89</v>
      </c>
      <c r="E722" s="132" t="s">
        <v>472</v>
      </c>
      <c r="F722" s="132" t="s">
        <v>180</v>
      </c>
      <c r="G722" s="132" t="s">
        <v>1132</v>
      </c>
      <c r="H722" s="133">
        <v>4226</v>
      </c>
      <c r="I722" s="131">
        <v>3</v>
      </c>
      <c r="J722" s="134">
        <f>สกลนคร!F53</f>
        <v>439087.55</v>
      </c>
      <c r="K722" s="135">
        <f>สกลนคร!AI53</f>
        <v>529705.80000000005</v>
      </c>
      <c r="L722" s="136">
        <f>สกลนคร!AJ53</f>
        <v>1266091.96</v>
      </c>
      <c r="M722" s="136">
        <f>สกลนคร!AK53</f>
        <v>1356416.51</v>
      </c>
      <c r="N722" s="132"/>
      <c r="O722" s="132"/>
      <c r="P722" s="132"/>
      <c r="Q722" s="124">
        <f t="shared" si="27"/>
        <v>-90324.550000000047</v>
      </c>
      <c r="R722" s="125">
        <f t="shared" si="28"/>
        <v>299.59582584003783</v>
      </c>
    </row>
    <row r="723" spans="1:18" x14ac:dyDescent="0.35">
      <c r="A723" s="131">
        <v>4</v>
      </c>
      <c r="B723" s="132" t="s">
        <v>61</v>
      </c>
      <c r="C723" s="132" t="s">
        <v>471</v>
      </c>
      <c r="D723" s="132" t="s">
        <v>89</v>
      </c>
      <c r="E723" s="132" t="s">
        <v>472</v>
      </c>
      <c r="F723" s="132" t="s">
        <v>180</v>
      </c>
      <c r="G723" s="132" t="s">
        <v>1133</v>
      </c>
      <c r="H723" s="133">
        <v>4483</v>
      </c>
      <c r="I723" s="131">
        <v>3</v>
      </c>
      <c r="J723" s="134">
        <f>สกลนคร!F54</f>
        <v>931625.43</v>
      </c>
      <c r="K723" s="135">
        <f>สกลนคร!AI54</f>
        <v>955393.78</v>
      </c>
      <c r="L723" s="136">
        <f>สกลนคร!AJ54</f>
        <v>1286973.46</v>
      </c>
      <c r="M723" s="136">
        <f>สกลนคร!AK54</f>
        <v>1136812.25</v>
      </c>
      <c r="N723" s="132"/>
      <c r="O723" s="132"/>
      <c r="P723" s="132"/>
      <c r="Q723" s="124">
        <f t="shared" si="27"/>
        <v>150161.20999999996</v>
      </c>
      <c r="R723" s="125">
        <f t="shared" si="28"/>
        <v>287.07862145884451</v>
      </c>
    </row>
    <row r="724" spans="1:18" x14ac:dyDescent="0.35">
      <c r="A724" s="131">
        <v>5</v>
      </c>
      <c r="B724" s="132" t="s">
        <v>61</v>
      </c>
      <c r="C724" s="132" t="s">
        <v>471</v>
      </c>
      <c r="D724" s="132" t="s">
        <v>89</v>
      </c>
      <c r="E724" s="132" t="s">
        <v>472</v>
      </c>
      <c r="F724" s="132" t="s">
        <v>180</v>
      </c>
      <c r="G724" s="132" t="s">
        <v>1134</v>
      </c>
      <c r="H724" s="133">
        <v>3448</v>
      </c>
      <c r="I724" s="131">
        <v>3</v>
      </c>
      <c r="J724" s="134">
        <f>สกลนคร!F55</f>
        <v>269001.73</v>
      </c>
      <c r="K724" s="135">
        <f>สกลนคร!AI55</f>
        <v>314394.42</v>
      </c>
      <c r="L724" s="136">
        <f>สกลนคร!AJ55</f>
        <v>1160982.6600000001</v>
      </c>
      <c r="M724" s="136">
        <f>สกลนคร!AK55</f>
        <v>1111853.8</v>
      </c>
      <c r="N724" s="132"/>
      <c r="O724" s="132"/>
      <c r="P724" s="132"/>
      <c r="Q724" s="124">
        <f t="shared" si="27"/>
        <v>49128.860000000102</v>
      </c>
      <c r="R724" s="125">
        <f t="shared" si="28"/>
        <v>336.71190835266827</v>
      </c>
    </row>
    <row r="725" spans="1:18" x14ac:dyDescent="0.35">
      <c r="A725" s="131">
        <v>6</v>
      </c>
      <c r="B725" s="132" t="s">
        <v>61</v>
      </c>
      <c r="C725" s="132" t="s">
        <v>471</v>
      </c>
      <c r="D725" s="132" t="s">
        <v>89</v>
      </c>
      <c r="E725" s="132" t="s">
        <v>472</v>
      </c>
      <c r="F725" s="132" t="s">
        <v>180</v>
      </c>
      <c r="G725" s="132" t="s">
        <v>1135</v>
      </c>
      <c r="H725" s="133">
        <v>3561</v>
      </c>
      <c r="I725" s="131">
        <v>3</v>
      </c>
      <c r="J725" s="134">
        <f>สกลนคร!F56</f>
        <v>720677.72</v>
      </c>
      <c r="K725" s="135">
        <f>สกลนคร!AI56</f>
        <v>749897.72</v>
      </c>
      <c r="L725" s="136">
        <f>สกลนคร!AJ56</f>
        <v>1090249.79</v>
      </c>
      <c r="M725" s="136">
        <f>สกลนคร!AK56</f>
        <v>1050405.23</v>
      </c>
      <c r="N725" s="132"/>
      <c r="O725" s="132"/>
      <c r="P725" s="132"/>
      <c r="Q725" s="124">
        <f t="shared" si="27"/>
        <v>39844.560000000056</v>
      </c>
      <c r="R725" s="125">
        <f t="shared" si="28"/>
        <v>306.16393990452121</v>
      </c>
    </row>
    <row r="726" spans="1:18" s="143" customFormat="1" x14ac:dyDescent="0.35">
      <c r="A726" s="137">
        <v>3</v>
      </c>
      <c r="B726" s="138" t="s">
        <v>61</v>
      </c>
      <c r="C726" s="138"/>
      <c r="D726" s="138"/>
      <c r="E726" s="138" t="s">
        <v>77</v>
      </c>
      <c r="F726" s="138"/>
      <c r="G726" s="138" t="s">
        <v>473</v>
      </c>
      <c r="H726" s="144">
        <f>SUM(H721:H725)</f>
        <v>19804</v>
      </c>
      <c r="I726" s="137"/>
      <c r="J726" s="140">
        <f>SUM(J720:J725)</f>
        <v>2594908.79</v>
      </c>
      <c r="K726" s="140">
        <f>SUM(K720:K725)</f>
        <v>2821660.23</v>
      </c>
      <c r="L726" s="140">
        <f>SUM(L720:L725)</f>
        <v>6120213.7000000002</v>
      </c>
      <c r="M726" s="140">
        <f>SUM(M720:M725)</f>
        <v>5891483.4399999995</v>
      </c>
      <c r="N726" s="138">
        <v>5</v>
      </c>
      <c r="O726" s="138">
        <v>5</v>
      </c>
      <c r="P726" s="138">
        <f>N726-O726</f>
        <v>0</v>
      </c>
      <c r="Q726" s="141">
        <f t="shared" si="27"/>
        <v>228730.26000000071</v>
      </c>
      <c r="R726" s="142">
        <f>L726/H726</f>
        <v>309.03926984447588</v>
      </c>
    </row>
    <row r="727" spans="1:18" x14ac:dyDescent="0.35">
      <c r="A727" s="131">
        <v>1</v>
      </c>
      <c r="B727" s="132" t="s">
        <v>61</v>
      </c>
      <c r="C727" s="132" t="s">
        <v>474</v>
      </c>
      <c r="D727" s="132" t="s">
        <v>475</v>
      </c>
      <c r="E727" s="132" t="s">
        <v>476</v>
      </c>
      <c r="F727" s="132" t="s">
        <v>210</v>
      </c>
      <c r="G727" s="132" t="s">
        <v>477</v>
      </c>
      <c r="H727" s="133"/>
      <c r="I727" s="131"/>
      <c r="J727" s="134"/>
      <c r="K727" s="135"/>
      <c r="L727" s="136"/>
      <c r="M727" s="136"/>
      <c r="N727" s="132"/>
      <c r="O727" s="132"/>
      <c r="P727" s="132"/>
    </row>
    <row r="728" spans="1:18" x14ac:dyDescent="0.35">
      <c r="A728" s="131">
        <v>2</v>
      </c>
      <c r="B728" s="132" t="s">
        <v>61</v>
      </c>
      <c r="C728" s="132" t="s">
        <v>474</v>
      </c>
      <c r="D728" s="132" t="s">
        <v>475</v>
      </c>
      <c r="E728" s="132" t="s">
        <v>476</v>
      </c>
      <c r="F728" s="132" t="s">
        <v>180</v>
      </c>
      <c r="G728" s="132" t="s">
        <v>1136</v>
      </c>
      <c r="H728" s="133">
        <v>5366</v>
      </c>
      <c r="I728" s="131">
        <v>4</v>
      </c>
      <c r="J728" s="136">
        <f>สกลนคร!F57</f>
        <v>432998.27</v>
      </c>
      <c r="K728" s="135">
        <f>สกลนคร!AI57</f>
        <v>488977.53</v>
      </c>
      <c r="L728" s="136">
        <f>สกลนคร!AJ57</f>
        <v>1462807.05</v>
      </c>
      <c r="M728" s="136">
        <f>สกลนคร!AK57</f>
        <v>1447831.46</v>
      </c>
      <c r="N728" s="132"/>
      <c r="O728" s="132"/>
      <c r="P728" s="132"/>
      <c r="Q728" s="124">
        <f t="shared" si="27"/>
        <v>14975.590000000084</v>
      </c>
      <c r="R728" s="125">
        <f t="shared" si="28"/>
        <v>272.60660641073429</v>
      </c>
    </row>
    <row r="729" spans="1:18" x14ac:dyDescent="0.35">
      <c r="A729" s="131">
        <v>3</v>
      </c>
      <c r="B729" s="132" t="s">
        <v>61</v>
      </c>
      <c r="C729" s="132" t="s">
        <v>474</v>
      </c>
      <c r="D729" s="132" t="s">
        <v>475</v>
      </c>
      <c r="E729" s="132" t="s">
        <v>476</v>
      </c>
      <c r="F729" s="132" t="s">
        <v>180</v>
      </c>
      <c r="G729" s="132" t="s">
        <v>1137</v>
      </c>
      <c r="H729" s="133">
        <v>5331</v>
      </c>
      <c r="I729" s="131">
        <v>4</v>
      </c>
      <c r="J729" s="136">
        <f>สกลนคร!F58</f>
        <v>643236.96</v>
      </c>
      <c r="K729" s="135">
        <f>สกลนคร!AI58</f>
        <v>520959.80999999994</v>
      </c>
      <c r="L729" s="136">
        <f>สกลนคร!AJ58</f>
        <v>1867831.07</v>
      </c>
      <c r="M729" s="136">
        <f>สกลนคร!AK58</f>
        <v>1602722.12</v>
      </c>
      <c r="N729" s="132"/>
      <c r="O729" s="132"/>
      <c r="P729" s="132"/>
      <c r="Q729" s="124">
        <f t="shared" si="27"/>
        <v>265108.94999999995</v>
      </c>
      <c r="R729" s="125">
        <f t="shared" si="28"/>
        <v>350.37161320577752</v>
      </c>
    </row>
    <row r="730" spans="1:18" x14ac:dyDescent="0.35">
      <c r="A730" s="131">
        <v>4</v>
      </c>
      <c r="B730" s="132" t="s">
        <v>61</v>
      </c>
      <c r="C730" s="132" t="s">
        <v>474</v>
      </c>
      <c r="D730" s="132" t="s">
        <v>475</v>
      </c>
      <c r="E730" s="132" t="s">
        <v>476</v>
      </c>
      <c r="F730" s="132" t="s">
        <v>180</v>
      </c>
      <c r="G730" s="132" t="s">
        <v>1138</v>
      </c>
      <c r="H730" s="133">
        <v>6003</v>
      </c>
      <c r="I730" s="131">
        <v>5</v>
      </c>
      <c r="J730" s="136">
        <f>สกลนคร!F59</f>
        <v>562919.94999999995</v>
      </c>
      <c r="K730" s="135">
        <f>สกลนคร!AI59</f>
        <v>645193.88</v>
      </c>
      <c r="L730" s="136">
        <f>สกลนคร!AJ59</f>
        <v>1188520.5899999999</v>
      </c>
      <c r="M730" s="136">
        <f>สกลนคร!AK59</f>
        <v>1249839.4000000001</v>
      </c>
      <c r="N730" s="132"/>
      <c r="O730" s="132"/>
      <c r="P730" s="132"/>
      <c r="Q730" s="124">
        <f t="shared" si="27"/>
        <v>-61318.810000000289</v>
      </c>
      <c r="R730" s="125">
        <f t="shared" si="28"/>
        <v>197.98777111444275</v>
      </c>
    </row>
    <row r="731" spans="1:18" x14ac:dyDescent="0.35">
      <c r="A731" s="131">
        <v>5</v>
      </c>
      <c r="B731" s="132" t="s">
        <v>61</v>
      </c>
      <c r="C731" s="132" t="s">
        <v>474</v>
      </c>
      <c r="D731" s="132" t="s">
        <v>475</v>
      </c>
      <c r="E731" s="132" t="s">
        <v>476</v>
      </c>
      <c r="F731" s="132" t="s">
        <v>180</v>
      </c>
      <c r="G731" s="132" t="s">
        <v>1139</v>
      </c>
      <c r="H731" s="133">
        <v>3004</v>
      </c>
      <c r="I731" s="131">
        <v>3</v>
      </c>
      <c r="J731" s="136">
        <f>สกลนคร!F60</f>
        <v>145378.59</v>
      </c>
      <c r="K731" s="135">
        <f>สกลนคร!AI60</f>
        <v>244491.06</v>
      </c>
      <c r="L731" s="136">
        <f>สกลนคร!AJ60</f>
        <v>1265668.92</v>
      </c>
      <c r="M731" s="136">
        <f>สกลนคร!AK60</f>
        <v>1279736.03</v>
      </c>
      <c r="N731" s="132"/>
      <c r="O731" s="132"/>
      <c r="P731" s="132"/>
      <c r="Q731" s="124">
        <f t="shared" si="27"/>
        <v>-14067.110000000102</v>
      </c>
      <c r="R731" s="125">
        <f t="shared" si="28"/>
        <v>421.32786950732356</v>
      </c>
    </row>
    <row r="732" spans="1:18" x14ac:dyDescent="0.35">
      <c r="A732" s="131">
        <v>6</v>
      </c>
      <c r="B732" s="132" t="s">
        <v>61</v>
      </c>
      <c r="C732" s="132" t="s">
        <v>474</v>
      </c>
      <c r="D732" s="132" t="s">
        <v>475</v>
      </c>
      <c r="E732" s="132" t="s">
        <v>476</v>
      </c>
      <c r="F732" s="132" t="s">
        <v>180</v>
      </c>
      <c r="G732" s="132" t="s">
        <v>1140</v>
      </c>
      <c r="H732" s="133">
        <v>2532</v>
      </c>
      <c r="I732" s="131">
        <v>2</v>
      </c>
      <c r="J732" s="136">
        <f>สกลนคร!F61</f>
        <v>143784.75</v>
      </c>
      <c r="K732" s="135">
        <f>สกลนคร!AI61</f>
        <v>230449.80000000002</v>
      </c>
      <c r="L732" s="136">
        <f>สกลนคร!AJ61</f>
        <v>987435.11</v>
      </c>
      <c r="M732" s="136">
        <f>สกลนคร!AK61</f>
        <v>914041.3</v>
      </c>
      <c r="N732" s="132"/>
      <c r="O732" s="132"/>
      <c r="P732" s="132"/>
      <c r="Q732" s="124">
        <f t="shared" si="27"/>
        <v>73393.809999999939</v>
      </c>
      <c r="R732" s="125">
        <f t="shared" si="28"/>
        <v>389.98227093206953</v>
      </c>
    </row>
    <row r="733" spans="1:18" x14ac:dyDescent="0.35">
      <c r="A733" s="131">
        <v>7</v>
      </c>
      <c r="B733" s="132" t="s">
        <v>61</v>
      </c>
      <c r="C733" s="132" t="s">
        <v>474</v>
      </c>
      <c r="D733" s="132" t="s">
        <v>475</v>
      </c>
      <c r="E733" s="132" t="s">
        <v>476</v>
      </c>
      <c r="F733" s="132" t="s">
        <v>180</v>
      </c>
      <c r="G733" s="132" t="s">
        <v>1141</v>
      </c>
      <c r="H733" s="133">
        <v>1966</v>
      </c>
      <c r="I733" s="131">
        <v>2</v>
      </c>
      <c r="J733" s="136">
        <f>สกลนคร!F62</f>
        <v>181532.08</v>
      </c>
      <c r="K733" s="135">
        <f>สกลนคร!AI62</f>
        <v>221741.69</v>
      </c>
      <c r="L733" s="136">
        <f>สกลนคร!AJ62</f>
        <v>1024361.45</v>
      </c>
      <c r="M733" s="136">
        <f>สกลนคร!AK62</f>
        <v>1001115.9500000001</v>
      </c>
      <c r="N733" s="132"/>
      <c r="O733" s="132"/>
      <c r="P733" s="132"/>
      <c r="Q733" s="124">
        <f t="shared" si="27"/>
        <v>23245.499999999884</v>
      </c>
      <c r="R733" s="125">
        <f t="shared" si="28"/>
        <v>521.03837741607322</v>
      </c>
    </row>
    <row r="734" spans="1:18" x14ac:dyDescent="0.35">
      <c r="A734" s="131">
        <v>8</v>
      </c>
      <c r="B734" s="132" t="s">
        <v>61</v>
      </c>
      <c r="C734" s="132" t="s">
        <v>474</v>
      </c>
      <c r="D734" s="132" t="s">
        <v>475</v>
      </c>
      <c r="E734" s="132" t="s">
        <v>476</v>
      </c>
      <c r="F734" s="132" t="s">
        <v>180</v>
      </c>
      <c r="G734" s="132" t="s">
        <v>1142</v>
      </c>
      <c r="H734" s="133">
        <v>1289</v>
      </c>
      <c r="I734" s="131">
        <v>1</v>
      </c>
      <c r="J734" s="136">
        <f>สกลนคร!F63</f>
        <v>664985.28</v>
      </c>
      <c r="K734" s="135">
        <f>สกลนคร!AI63</f>
        <v>773783.93</v>
      </c>
      <c r="L734" s="136">
        <f>สกลนคร!AJ63</f>
        <v>1040755.97</v>
      </c>
      <c r="M734" s="136">
        <f>สกลนคร!AK63</f>
        <v>1036847.2100000001</v>
      </c>
      <c r="N734" s="132"/>
      <c r="O734" s="132"/>
      <c r="P734" s="132"/>
      <c r="Q734" s="124">
        <f t="shared" si="27"/>
        <v>3908.7599999998929</v>
      </c>
      <c r="R734" s="125">
        <f t="shared" si="28"/>
        <v>807.41347556245148</v>
      </c>
    </row>
    <row r="735" spans="1:18" x14ac:dyDescent="0.35">
      <c r="A735" s="131">
        <v>9</v>
      </c>
      <c r="B735" s="132" t="s">
        <v>61</v>
      </c>
      <c r="C735" s="132" t="s">
        <v>474</v>
      </c>
      <c r="D735" s="132" t="s">
        <v>475</v>
      </c>
      <c r="E735" s="132" t="s">
        <v>476</v>
      </c>
      <c r="F735" s="132" t="s">
        <v>180</v>
      </c>
      <c r="G735" s="132" t="s">
        <v>1143</v>
      </c>
      <c r="H735" s="133">
        <v>2633</v>
      </c>
      <c r="I735" s="131">
        <v>2</v>
      </c>
      <c r="J735" s="136">
        <f>สกลนคร!F64</f>
        <v>247917.47</v>
      </c>
      <c r="K735" s="135">
        <f>สกลนคร!AI64</f>
        <v>291204.88</v>
      </c>
      <c r="L735" s="136">
        <f>สกลนคร!AJ64</f>
        <v>1060636.31</v>
      </c>
      <c r="M735" s="136">
        <f>สกลนคร!AK64</f>
        <v>1032288.7</v>
      </c>
      <c r="N735" s="132"/>
      <c r="O735" s="132"/>
      <c r="P735" s="132"/>
      <c r="Q735" s="124">
        <f t="shared" si="27"/>
        <v>28347.610000000102</v>
      </c>
      <c r="R735" s="125">
        <f t="shared" si="28"/>
        <v>402.82427269274592</v>
      </c>
    </row>
    <row r="736" spans="1:18" x14ac:dyDescent="0.35">
      <c r="A736" s="131">
        <v>10</v>
      </c>
      <c r="B736" s="132" t="s">
        <v>61</v>
      </c>
      <c r="C736" s="132" t="s">
        <v>474</v>
      </c>
      <c r="D736" s="132" t="s">
        <v>475</v>
      </c>
      <c r="E736" s="132" t="s">
        <v>476</v>
      </c>
      <c r="F736" s="132" t="s">
        <v>180</v>
      </c>
      <c r="G736" s="132" t="s">
        <v>1144</v>
      </c>
      <c r="H736" s="133">
        <v>3093</v>
      </c>
      <c r="I736" s="131">
        <v>3</v>
      </c>
      <c r="J736" s="136">
        <f>สกลนคร!F65</f>
        <v>212083.63</v>
      </c>
      <c r="K736" s="135">
        <f>สกลนคร!AI65</f>
        <v>253276.33000000002</v>
      </c>
      <c r="L736" s="136">
        <f>สกลนคร!AJ65</f>
        <v>1018087.89</v>
      </c>
      <c r="M736" s="136">
        <f>สกลนคร!AK65</f>
        <v>973605.22</v>
      </c>
      <c r="N736" s="132"/>
      <c r="O736" s="132"/>
      <c r="P736" s="132"/>
      <c r="Q736" s="124">
        <f t="shared" si="27"/>
        <v>44482.670000000042</v>
      </c>
      <c r="R736" s="125">
        <f t="shared" si="28"/>
        <v>329.15870999030068</v>
      </c>
    </row>
    <row r="737" spans="1:18" x14ac:dyDescent="0.35">
      <c r="A737" s="131">
        <v>11</v>
      </c>
      <c r="B737" s="132" t="s">
        <v>61</v>
      </c>
      <c r="C737" s="132" t="s">
        <v>474</v>
      </c>
      <c r="D737" s="132" t="s">
        <v>475</v>
      </c>
      <c r="E737" s="132" t="s">
        <v>476</v>
      </c>
      <c r="F737" s="132" t="s">
        <v>180</v>
      </c>
      <c r="G737" s="132" t="s">
        <v>1145</v>
      </c>
      <c r="H737" s="133">
        <v>5106</v>
      </c>
      <c r="I737" s="131">
        <v>4</v>
      </c>
      <c r="J737" s="136">
        <f>สกลนคร!F66</f>
        <v>403336.3</v>
      </c>
      <c r="K737" s="135">
        <f>สกลนคร!AI66</f>
        <v>495766.76</v>
      </c>
      <c r="L737" s="136">
        <f>สกลนคร!AJ66</f>
        <v>1485829.76</v>
      </c>
      <c r="M737" s="136">
        <f>สกลนคร!AK66</f>
        <v>1407794.84</v>
      </c>
      <c r="N737" s="132"/>
      <c r="O737" s="132"/>
      <c r="P737" s="132"/>
      <c r="Q737" s="124">
        <f t="shared" si="27"/>
        <v>78034.919999999925</v>
      </c>
      <c r="R737" s="125">
        <f t="shared" si="28"/>
        <v>290.99681942812379</v>
      </c>
    </row>
    <row r="738" spans="1:18" x14ac:dyDescent="0.35">
      <c r="A738" s="131">
        <v>12</v>
      </c>
      <c r="B738" s="132" t="s">
        <v>61</v>
      </c>
      <c r="C738" s="132" t="s">
        <v>474</v>
      </c>
      <c r="D738" s="132" t="s">
        <v>475</v>
      </c>
      <c r="E738" s="132" t="s">
        <v>476</v>
      </c>
      <c r="F738" s="132" t="s">
        <v>180</v>
      </c>
      <c r="G738" s="132" t="s">
        <v>1146</v>
      </c>
      <c r="H738" s="133">
        <v>4454</v>
      </c>
      <c r="I738" s="131">
        <v>3</v>
      </c>
      <c r="J738" s="136">
        <f>สกลนคร!F67</f>
        <v>559529.13</v>
      </c>
      <c r="K738" s="135">
        <f>สกลนคร!AI67</f>
        <v>590999.38</v>
      </c>
      <c r="L738" s="136">
        <f>สกลนคร!AJ67</f>
        <v>1897606.7200000002</v>
      </c>
      <c r="M738" s="136">
        <f>สกลนคร!AK67</f>
        <v>1909912.3299999998</v>
      </c>
      <c r="N738" s="132"/>
      <c r="O738" s="132"/>
      <c r="P738" s="132"/>
      <c r="Q738" s="124">
        <f t="shared" si="27"/>
        <v>-12305.609999999637</v>
      </c>
      <c r="R738" s="125">
        <f t="shared" si="28"/>
        <v>426.04551414458916</v>
      </c>
    </row>
    <row r="739" spans="1:18" x14ac:dyDescent="0.35">
      <c r="A739" s="131">
        <v>13</v>
      </c>
      <c r="B739" s="132" t="s">
        <v>61</v>
      </c>
      <c r="C739" s="132" t="s">
        <v>474</v>
      </c>
      <c r="D739" s="132" t="s">
        <v>475</v>
      </c>
      <c r="E739" s="132" t="s">
        <v>476</v>
      </c>
      <c r="F739" s="132" t="s">
        <v>180</v>
      </c>
      <c r="G739" s="132" t="s">
        <v>1147</v>
      </c>
      <c r="H739" s="133">
        <v>3718</v>
      </c>
      <c r="I739" s="131">
        <v>3</v>
      </c>
      <c r="J739" s="136">
        <f>สกลนคร!F68</f>
        <v>44767.71</v>
      </c>
      <c r="K739" s="135">
        <f>สกลนคร!AI68</f>
        <v>87743.459999999992</v>
      </c>
      <c r="L739" s="136">
        <f>สกลนคร!AJ68</f>
        <v>2020615.81</v>
      </c>
      <c r="M739" s="136">
        <f>สกลนคร!AK68</f>
        <v>2065855.96</v>
      </c>
      <c r="N739" s="132"/>
      <c r="O739" s="132"/>
      <c r="P739" s="132"/>
      <c r="Q739" s="124">
        <f t="shared" si="27"/>
        <v>-45240.149999999907</v>
      </c>
      <c r="R739" s="125">
        <f t="shared" si="28"/>
        <v>543.46848036578808</v>
      </c>
    </row>
    <row r="740" spans="1:18" x14ac:dyDescent="0.35">
      <c r="A740" s="131">
        <v>14</v>
      </c>
      <c r="B740" s="132" t="s">
        <v>61</v>
      </c>
      <c r="C740" s="132" t="s">
        <v>474</v>
      </c>
      <c r="D740" s="132" t="s">
        <v>475</v>
      </c>
      <c r="E740" s="132" t="s">
        <v>476</v>
      </c>
      <c r="F740" s="132" t="s">
        <v>180</v>
      </c>
      <c r="G740" s="132" t="s">
        <v>1148</v>
      </c>
      <c r="H740" s="133">
        <v>3267</v>
      </c>
      <c r="I740" s="131">
        <v>3</v>
      </c>
      <c r="J740" s="136">
        <f>สกลนคร!F69</f>
        <v>251827.61</v>
      </c>
      <c r="K740" s="135">
        <f>สกลนคร!AI69</f>
        <v>294967.71999999997</v>
      </c>
      <c r="L740" s="136">
        <f>สกลนคร!AJ69</f>
        <v>2023201.37</v>
      </c>
      <c r="M740" s="136">
        <f>สกลนคร!AK69</f>
        <v>1984144.6500000001</v>
      </c>
      <c r="N740" s="132"/>
      <c r="O740" s="132"/>
      <c r="P740" s="132"/>
      <c r="Q740" s="124">
        <f t="shared" si="27"/>
        <v>39056.719999999972</v>
      </c>
      <c r="R740" s="125">
        <f t="shared" si="28"/>
        <v>619.28416590143866</v>
      </c>
    </row>
    <row r="741" spans="1:18" s="151" customFormat="1" x14ac:dyDescent="0.35">
      <c r="A741" s="145">
        <v>15</v>
      </c>
      <c r="B741" s="146" t="s">
        <v>61</v>
      </c>
      <c r="C741" s="146" t="s">
        <v>479</v>
      </c>
      <c r="D741" s="146" t="s">
        <v>475</v>
      </c>
      <c r="E741" s="146" t="s">
        <v>476</v>
      </c>
      <c r="F741" s="146" t="s">
        <v>180</v>
      </c>
      <c r="G741" s="146" t="s">
        <v>1149</v>
      </c>
      <c r="H741" s="147">
        <v>1500</v>
      </c>
      <c r="I741" s="145">
        <v>1</v>
      </c>
      <c r="J741" s="136">
        <f>สกลนคร!F70</f>
        <v>347208.85</v>
      </c>
      <c r="K741" s="135">
        <f>สกลนคร!AI70</f>
        <v>410107.05</v>
      </c>
      <c r="L741" s="136">
        <f>สกลนคร!AJ70</f>
        <v>741871.21</v>
      </c>
      <c r="M741" s="136">
        <f>สกลนคร!AK70</f>
        <v>899028.61</v>
      </c>
      <c r="N741" s="146"/>
      <c r="O741" s="146"/>
      <c r="P741" s="146"/>
      <c r="Q741" s="149">
        <f t="shared" si="27"/>
        <v>-157157.40000000002</v>
      </c>
      <c r="R741" s="150">
        <f t="shared" si="28"/>
        <v>494.58080666666666</v>
      </c>
    </row>
    <row r="742" spans="1:18" s="143" customFormat="1" x14ac:dyDescent="0.35">
      <c r="A742" s="137">
        <v>4</v>
      </c>
      <c r="B742" s="138" t="s">
        <v>61</v>
      </c>
      <c r="C742" s="138"/>
      <c r="D742" s="138"/>
      <c r="E742" s="138" t="s">
        <v>77</v>
      </c>
      <c r="F742" s="138"/>
      <c r="G742" s="138" t="s">
        <v>478</v>
      </c>
      <c r="H742" s="144">
        <f>SUM(H727:H740)</f>
        <v>47762</v>
      </c>
      <c r="I742" s="137"/>
      <c r="J742" s="140">
        <f>SUM(J727:J740)</f>
        <v>4494297.7300000004</v>
      </c>
      <c r="K742" s="140">
        <f>SUM(K727:K740)</f>
        <v>5139556.2299999995</v>
      </c>
      <c r="L742" s="140">
        <f>SUM(L727:L740)</f>
        <v>18343358.020000003</v>
      </c>
      <c r="M742" s="140">
        <f>SUM(M727:M740)</f>
        <v>17905735.169999998</v>
      </c>
      <c r="N742" s="138">
        <v>14</v>
      </c>
      <c r="O742" s="138">
        <v>14</v>
      </c>
      <c r="P742" s="138">
        <f>N742-O742</f>
        <v>0</v>
      </c>
      <c r="Q742" s="141">
        <f t="shared" si="27"/>
        <v>437622.85000000522</v>
      </c>
      <c r="R742" s="142">
        <f>L742/H742</f>
        <v>384.05757757212854</v>
      </c>
    </row>
    <row r="743" spans="1:18" x14ac:dyDescent="0.35">
      <c r="A743" s="131">
        <v>1</v>
      </c>
      <c r="B743" s="132" t="s">
        <v>61</v>
      </c>
      <c r="C743" s="132" t="s">
        <v>479</v>
      </c>
      <c r="D743" s="132" t="s">
        <v>103</v>
      </c>
      <c r="E743" s="132" t="s">
        <v>480</v>
      </c>
      <c r="F743" s="132" t="s">
        <v>210</v>
      </c>
      <c r="G743" s="132" t="s">
        <v>481</v>
      </c>
      <c r="H743" s="133"/>
      <c r="I743" s="131"/>
      <c r="J743" s="134"/>
      <c r="K743" s="135"/>
      <c r="L743" s="136"/>
      <c r="M743" s="136"/>
      <c r="N743" s="132"/>
      <c r="O743" s="132"/>
      <c r="P743" s="132"/>
    </row>
    <row r="744" spans="1:18" s="151" customFormat="1" x14ac:dyDescent="0.35">
      <c r="A744" s="145">
        <v>2</v>
      </c>
      <c r="B744" s="146" t="s">
        <v>61</v>
      </c>
      <c r="C744" s="146" t="s">
        <v>479</v>
      </c>
      <c r="D744" s="146" t="s">
        <v>103</v>
      </c>
      <c r="E744" s="146" t="s">
        <v>480</v>
      </c>
      <c r="F744" s="146" t="s">
        <v>180</v>
      </c>
      <c r="G744" s="146" t="s">
        <v>1150</v>
      </c>
      <c r="H744" s="147">
        <v>6036</v>
      </c>
      <c r="I744" s="145">
        <v>5</v>
      </c>
      <c r="J744" s="136">
        <f>สกลนคร!F71</f>
        <v>678668.36</v>
      </c>
      <c r="K744" s="148">
        <f>สกลนคร!AI71</f>
        <v>760027.98</v>
      </c>
      <c r="L744" s="136">
        <f>สกลนคร!AJ71</f>
        <v>2075925.77</v>
      </c>
      <c r="M744" s="136">
        <f>สกลนคร!AK71</f>
        <v>1799690.23</v>
      </c>
      <c r="N744" s="146"/>
      <c r="O744" s="146"/>
      <c r="P744" s="146"/>
      <c r="Q744" s="124">
        <f t="shared" si="27"/>
        <v>276235.54000000004</v>
      </c>
      <c r="R744" s="125">
        <f t="shared" si="28"/>
        <v>343.92408383035121</v>
      </c>
    </row>
    <row r="745" spans="1:18" s="151" customFormat="1" x14ac:dyDescent="0.35">
      <c r="A745" s="145">
        <v>3</v>
      </c>
      <c r="B745" s="146" t="s">
        <v>61</v>
      </c>
      <c r="C745" s="146" t="s">
        <v>479</v>
      </c>
      <c r="D745" s="146" t="s">
        <v>103</v>
      </c>
      <c r="E745" s="146" t="s">
        <v>480</v>
      </c>
      <c r="F745" s="146" t="s">
        <v>180</v>
      </c>
      <c r="G745" s="146" t="s">
        <v>1151</v>
      </c>
      <c r="H745" s="147">
        <v>4053</v>
      </c>
      <c r="I745" s="145">
        <v>3</v>
      </c>
      <c r="J745" s="136">
        <f>สกลนคร!F72</f>
        <v>583325.78</v>
      </c>
      <c r="K745" s="148">
        <f>สกลนคร!AI72</f>
        <v>850522.48</v>
      </c>
      <c r="L745" s="136">
        <f>สกลนคร!AJ72</f>
        <v>1838403.6</v>
      </c>
      <c r="M745" s="136">
        <f>สกลนคร!AK72</f>
        <v>1655257.57</v>
      </c>
      <c r="N745" s="146"/>
      <c r="O745" s="146"/>
      <c r="P745" s="146"/>
      <c r="Q745" s="124">
        <f t="shared" si="27"/>
        <v>183146.03000000003</v>
      </c>
      <c r="R745" s="125">
        <f t="shared" si="28"/>
        <v>453.59082161361954</v>
      </c>
    </row>
    <row r="746" spans="1:18" s="151" customFormat="1" x14ac:dyDescent="0.35">
      <c r="A746" s="145">
        <v>4</v>
      </c>
      <c r="B746" s="146" t="s">
        <v>61</v>
      </c>
      <c r="C746" s="146" t="s">
        <v>479</v>
      </c>
      <c r="D746" s="146" t="s">
        <v>103</v>
      </c>
      <c r="E746" s="146" t="s">
        <v>480</v>
      </c>
      <c r="F746" s="146" t="s">
        <v>180</v>
      </c>
      <c r="G746" s="146" t="s">
        <v>1152</v>
      </c>
      <c r="H746" s="147">
        <v>4847</v>
      </c>
      <c r="I746" s="145">
        <v>4</v>
      </c>
      <c r="J746" s="136">
        <f>สกลนคร!F73</f>
        <v>713490.5</v>
      </c>
      <c r="K746" s="148">
        <f>สกลนคร!AI73</f>
        <v>897059.67999999993</v>
      </c>
      <c r="L746" s="136">
        <f>สกลนคร!AJ73</f>
        <v>1836117.5</v>
      </c>
      <c r="M746" s="136">
        <f>สกลนคร!AK73</f>
        <v>1741392.05</v>
      </c>
      <c r="N746" s="146"/>
      <c r="O746" s="146"/>
      <c r="P746" s="146"/>
      <c r="Q746" s="124">
        <f t="shared" si="27"/>
        <v>94725.449999999953</v>
      </c>
      <c r="R746" s="125">
        <f t="shared" si="28"/>
        <v>378.81524654425419</v>
      </c>
    </row>
    <row r="747" spans="1:18" s="151" customFormat="1" x14ac:dyDescent="0.35">
      <c r="A747" s="145">
        <v>5</v>
      </c>
      <c r="B747" s="146" t="s">
        <v>61</v>
      </c>
      <c r="C747" s="146" t="s">
        <v>479</v>
      </c>
      <c r="D747" s="146" t="s">
        <v>103</v>
      </c>
      <c r="E747" s="146" t="s">
        <v>480</v>
      </c>
      <c r="F747" s="146" t="s">
        <v>180</v>
      </c>
      <c r="G747" s="146" t="s">
        <v>1153</v>
      </c>
      <c r="H747" s="147">
        <v>3826</v>
      </c>
      <c r="I747" s="145">
        <v>3</v>
      </c>
      <c r="J747" s="136">
        <f>สกลนคร!F74</f>
        <v>650330.18999999994</v>
      </c>
      <c r="K747" s="148">
        <f>สกลนคร!AI74</f>
        <v>706635.21</v>
      </c>
      <c r="L747" s="136">
        <f>สกลนคร!AJ74</f>
        <v>1349411.51</v>
      </c>
      <c r="M747" s="136">
        <f>สกลนคร!AK74</f>
        <v>1198968.0299999998</v>
      </c>
      <c r="N747" s="146"/>
      <c r="O747" s="146"/>
      <c r="P747" s="146"/>
      <c r="Q747" s="124">
        <f t="shared" si="27"/>
        <v>150443.48000000021</v>
      </c>
      <c r="R747" s="125">
        <f t="shared" si="28"/>
        <v>352.6951150026137</v>
      </c>
    </row>
    <row r="748" spans="1:18" s="151" customFormat="1" x14ac:dyDescent="0.35">
      <c r="A748" s="145">
        <v>6</v>
      </c>
      <c r="B748" s="146" t="s">
        <v>61</v>
      </c>
      <c r="C748" s="146" t="s">
        <v>479</v>
      </c>
      <c r="D748" s="146" t="s">
        <v>103</v>
      </c>
      <c r="E748" s="146" t="s">
        <v>480</v>
      </c>
      <c r="F748" s="146" t="s">
        <v>180</v>
      </c>
      <c r="G748" s="146" t="s">
        <v>1154</v>
      </c>
      <c r="H748" s="147">
        <v>4181</v>
      </c>
      <c r="I748" s="145">
        <v>3</v>
      </c>
      <c r="J748" s="136">
        <f>สกลนคร!F75</f>
        <v>406020.41</v>
      </c>
      <c r="K748" s="148">
        <f>สกลนคร!AI75</f>
        <v>538638.30000000005</v>
      </c>
      <c r="L748" s="136">
        <f>สกลนคร!AJ75</f>
        <v>1612093.06</v>
      </c>
      <c r="M748" s="136">
        <f>สกลนคร!AK75</f>
        <v>1470678.67</v>
      </c>
      <c r="N748" s="146"/>
      <c r="O748" s="146"/>
      <c r="P748" s="146"/>
      <c r="Q748" s="124">
        <f t="shared" si="27"/>
        <v>141414.39000000013</v>
      </c>
      <c r="R748" s="125">
        <f t="shared" si="28"/>
        <v>385.57595312126284</v>
      </c>
    </row>
    <row r="749" spans="1:18" s="151" customFormat="1" x14ac:dyDescent="0.35">
      <c r="A749" s="145">
        <v>7</v>
      </c>
      <c r="B749" s="146" t="s">
        <v>61</v>
      </c>
      <c r="C749" s="146" t="s">
        <v>479</v>
      </c>
      <c r="D749" s="146" t="s">
        <v>103</v>
      </c>
      <c r="E749" s="146" t="s">
        <v>480</v>
      </c>
      <c r="F749" s="146" t="s">
        <v>180</v>
      </c>
      <c r="G749" s="146" t="s">
        <v>1155</v>
      </c>
      <c r="H749" s="147">
        <v>2002</v>
      </c>
      <c r="I749" s="145">
        <v>2</v>
      </c>
      <c r="J749" s="136">
        <f>สกลนคร!F76</f>
        <v>561960.49</v>
      </c>
      <c r="K749" s="148">
        <f>สกลนคร!AI76</f>
        <v>584645.30000000005</v>
      </c>
      <c r="L749" s="136">
        <f>สกลนคร!AJ76</f>
        <v>1468894.57</v>
      </c>
      <c r="M749" s="136">
        <f>สกลนคร!AK76</f>
        <v>1384101.65</v>
      </c>
      <c r="N749" s="146"/>
      <c r="O749" s="146"/>
      <c r="P749" s="146"/>
      <c r="Q749" s="124">
        <f t="shared" si="27"/>
        <v>84792.920000000158</v>
      </c>
      <c r="R749" s="125">
        <f t="shared" si="28"/>
        <v>733.71357142857141</v>
      </c>
    </row>
    <row r="750" spans="1:18" s="151" customFormat="1" x14ac:dyDescent="0.35">
      <c r="A750" s="145">
        <v>8</v>
      </c>
      <c r="B750" s="146" t="s">
        <v>61</v>
      </c>
      <c r="C750" s="146" t="s">
        <v>479</v>
      </c>
      <c r="D750" s="146" t="s">
        <v>103</v>
      </c>
      <c r="E750" s="146" t="s">
        <v>480</v>
      </c>
      <c r="F750" s="146" t="s">
        <v>180</v>
      </c>
      <c r="G750" s="146" t="s">
        <v>1156</v>
      </c>
      <c r="H750" s="147">
        <v>1933</v>
      </c>
      <c r="I750" s="145">
        <v>2</v>
      </c>
      <c r="J750" s="136">
        <f>สกลนคร!F77</f>
        <v>58066.239999999998</v>
      </c>
      <c r="K750" s="148">
        <f>สกลนคร!AI77</f>
        <v>330799.77</v>
      </c>
      <c r="L750" s="136">
        <f>สกลนคร!AJ77</f>
        <v>1522003.4100000001</v>
      </c>
      <c r="M750" s="136">
        <f>สกลนคร!AK77</f>
        <v>1528743.72</v>
      </c>
      <c r="N750" s="146"/>
      <c r="O750" s="146"/>
      <c r="P750" s="146"/>
      <c r="Q750" s="124">
        <f t="shared" si="27"/>
        <v>-6740.309999999823</v>
      </c>
      <c r="R750" s="125">
        <f t="shared" si="28"/>
        <v>787.37889808587693</v>
      </c>
    </row>
    <row r="751" spans="1:18" s="143" customFormat="1" x14ac:dyDescent="0.35">
      <c r="A751" s="137">
        <v>5</v>
      </c>
      <c r="B751" s="138" t="s">
        <v>61</v>
      </c>
      <c r="C751" s="138"/>
      <c r="D751" s="138"/>
      <c r="E751" s="138" t="s">
        <v>77</v>
      </c>
      <c r="F751" s="138"/>
      <c r="G751" s="138" t="s">
        <v>482</v>
      </c>
      <c r="H751" s="144">
        <f>SUM(H744:H750)</f>
        <v>26878</v>
      </c>
      <c r="I751" s="137"/>
      <c r="J751" s="140">
        <f>SUM(J743:J750)</f>
        <v>3651861.9700000007</v>
      </c>
      <c r="K751" s="140">
        <f>SUM(K743:K750)</f>
        <v>4668328.7199999988</v>
      </c>
      <c r="L751" s="140">
        <f>SUM(L743:L750)</f>
        <v>11702849.42</v>
      </c>
      <c r="M751" s="140">
        <f>SUM(M743:M750)</f>
        <v>10778831.92</v>
      </c>
      <c r="N751" s="138">
        <v>7</v>
      </c>
      <c r="O751" s="138">
        <v>7</v>
      </c>
      <c r="P751" s="138">
        <f>N751-O751</f>
        <v>0</v>
      </c>
      <c r="Q751" s="141">
        <f t="shared" si="27"/>
        <v>924017.5</v>
      </c>
      <c r="R751" s="142">
        <f>L751/H751</f>
        <v>435.40625865019717</v>
      </c>
    </row>
    <row r="752" spans="1:18" x14ac:dyDescent="0.35">
      <c r="A752" s="131">
        <v>1</v>
      </c>
      <c r="B752" s="132" t="s">
        <v>61</v>
      </c>
      <c r="C752" s="132" t="s">
        <v>483</v>
      </c>
      <c r="D752" s="132" t="s">
        <v>110</v>
      </c>
      <c r="E752" s="132" t="s">
        <v>484</v>
      </c>
      <c r="F752" s="132" t="s">
        <v>210</v>
      </c>
      <c r="G752" s="132" t="s">
        <v>485</v>
      </c>
      <c r="H752" s="133"/>
      <c r="I752" s="131"/>
      <c r="J752" s="134"/>
      <c r="K752" s="135"/>
      <c r="L752" s="136"/>
      <c r="M752" s="136"/>
      <c r="N752" s="132"/>
      <c r="O752" s="132"/>
      <c r="P752" s="132"/>
    </row>
    <row r="753" spans="1:18" x14ac:dyDescent="0.35">
      <c r="A753" s="131">
        <v>2</v>
      </c>
      <c r="B753" s="132" t="s">
        <v>61</v>
      </c>
      <c r="C753" s="132" t="s">
        <v>483</v>
      </c>
      <c r="D753" s="132" t="s">
        <v>110</v>
      </c>
      <c r="E753" s="132" t="s">
        <v>484</v>
      </c>
      <c r="F753" s="132" t="s">
        <v>180</v>
      </c>
      <c r="G753" s="132" t="s">
        <v>1157</v>
      </c>
      <c r="H753" s="133">
        <v>3743</v>
      </c>
      <c r="I753" s="131">
        <v>3</v>
      </c>
      <c r="J753" s="136">
        <f>สกลนคร!F78</f>
        <v>134876.84</v>
      </c>
      <c r="K753" s="135">
        <f>สกลนคร!AI78</f>
        <v>246357.1</v>
      </c>
      <c r="L753" s="136">
        <f>สกลนคร!AJ78</f>
        <v>1035425.66</v>
      </c>
      <c r="M753" s="136">
        <f>สกลนคร!AK78</f>
        <v>1179644.75</v>
      </c>
      <c r="N753" s="132"/>
      <c r="O753" s="132"/>
      <c r="P753" s="132"/>
      <c r="Q753" s="124">
        <f t="shared" si="27"/>
        <v>-144219.08999999997</v>
      </c>
      <c r="R753" s="125">
        <f t="shared" si="28"/>
        <v>276.62988511888858</v>
      </c>
    </row>
    <row r="754" spans="1:18" x14ac:dyDescent="0.35">
      <c r="A754" s="131">
        <v>3</v>
      </c>
      <c r="B754" s="132" t="s">
        <v>61</v>
      </c>
      <c r="C754" s="132" t="s">
        <v>483</v>
      </c>
      <c r="D754" s="132" t="s">
        <v>110</v>
      </c>
      <c r="E754" s="132" t="s">
        <v>484</v>
      </c>
      <c r="F754" s="132" t="s">
        <v>180</v>
      </c>
      <c r="G754" s="132" t="s">
        <v>1158</v>
      </c>
      <c r="H754" s="133">
        <v>3747</v>
      </c>
      <c r="I754" s="131">
        <v>3</v>
      </c>
      <c r="J754" s="136">
        <f>สกลนคร!F79</f>
        <v>67979.539999999994</v>
      </c>
      <c r="K754" s="135">
        <f>สกลนคร!AI79</f>
        <v>132563.57</v>
      </c>
      <c r="L754" s="136">
        <f>สกลนคร!AJ79</f>
        <v>1491083.8</v>
      </c>
      <c r="M754" s="136">
        <f>สกลนคร!AK79</f>
        <v>1454956.4500000002</v>
      </c>
      <c r="N754" s="132"/>
      <c r="O754" s="132"/>
      <c r="P754" s="132"/>
      <c r="Q754" s="124">
        <f t="shared" si="27"/>
        <v>36127.34999999986</v>
      </c>
      <c r="R754" s="125">
        <f t="shared" si="28"/>
        <v>397.94069922604751</v>
      </c>
    </row>
    <row r="755" spans="1:18" x14ac:dyDescent="0.35">
      <c r="A755" s="131">
        <v>4</v>
      </c>
      <c r="B755" s="132" t="s">
        <v>61</v>
      </c>
      <c r="C755" s="132" t="s">
        <v>483</v>
      </c>
      <c r="D755" s="132" t="s">
        <v>110</v>
      </c>
      <c r="E755" s="132" t="s">
        <v>484</v>
      </c>
      <c r="F755" s="132" t="s">
        <v>180</v>
      </c>
      <c r="G755" s="132" t="s">
        <v>1159</v>
      </c>
      <c r="H755" s="133">
        <v>3095</v>
      </c>
      <c r="I755" s="131">
        <v>3</v>
      </c>
      <c r="J755" s="136">
        <f>สกลนคร!F80</f>
        <v>246073.16</v>
      </c>
      <c r="K755" s="135">
        <f>สกลนคร!AI80</f>
        <v>305088.03000000003</v>
      </c>
      <c r="L755" s="136">
        <f>สกลนคร!AJ80</f>
        <v>1183867.08</v>
      </c>
      <c r="M755" s="136">
        <f>สกลนคร!AK80</f>
        <v>1141118.0999999999</v>
      </c>
      <c r="N755" s="132"/>
      <c r="O755" s="132"/>
      <c r="P755" s="132"/>
      <c r="Q755" s="124">
        <f t="shared" si="27"/>
        <v>42748.980000000214</v>
      </c>
      <c r="R755" s="125">
        <f t="shared" si="28"/>
        <v>382.50955735056544</v>
      </c>
    </row>
    <row r="756" spans="1:18" x14ac:dyDescent="0.35">
      <c r="A756" s="131">
        <v>5</v>
      </c>
      <c r="B756" s="132" t="s">
        <v>61</v>
      </c>
      <c r="C756" s="132" t="s">
        <v>483</v>
      </c>
      <c r="D756" s="132" t="s">
        <v>110</v>
      </c>
      <c r="E756" s="132" t="s">
        <v>484</v>
      </c>
      <c r="F756" s="132" t="s">
        <v>180</v>
      </c>
      <c r="G756" s="132" t="s">
        <v>1160</v>
      </c>
      <c r="H756" s="133">
        <v>1530</v>
      </c>
      <c r="I756" s="131">
        <v>2</v>
      </c>
      <c r="J756" s="136">
        <f>สกลนคร!F81</f>
        <v>233717.31</v>
      </c>
      <c r="K756" s="135">
        <f>สกลนคร!AI81</f>
        <v>250711.43</v>
      </c>
      <c r="L756" s="136">
        <f>สกลนคร!AJ81</f>
        <v>936239.05</v>
      </c>
      <c r="M756" s="136">
        <f>สกลนคร!AK81</f>
        <v>862872.66999999993</v>
      </c>
      <c r="N756" s="132"/>
      <c r="O756" s="132"/>
      <c r="P756" s="132"/>
      <c r="Q756" s="124">
        <f t="shared" si="27"/>
        <v>73366.380000000121</v>
      </c>
      <c r="R756" s="125">
        <f t="shared" si="28"/>
        <v>611.9209477124183</v>
      </c>
    </row>
    <row r="757" spans="1:18" x14ac:dyDescent="0.35">
      <c r="A757" s="131">
        <v>6</v>
      </c>
      <c r="B757" s="132" t="s">
        <v>61</v>
      </c>
      <c r="C757" s="132" t="s">
        <v>483</v>
      </c>
      <c r="D757" s="132" t="s">
        <v>110</v>
      </c>
      <c r="E757" s="132" t="s">
        <v>484</v>
      </c>
      <c r="F757" s="132" t="s">
        <v>180</v>
      </c>
      <c r="G757" s="132" t="s">
        <v>1161</v>
      </c>
      <c r="H757" s="133">
        <v>4004</v>
      </c>
      <c r="I757" s="131">
        <v>3</v>
      </c>
      <c r="J757" s="136">
        <f>สกลนคร!F82</f>
        <v>109302.1</v>
      </c>
      <c r="K757" s="135">
        <f>สกลนคร!AI82</f>
        <v>133529.16</v>
      </c>
      <c r="L757" s="136">
        <f>สกลนคร!AJ82</f>
        <v>1068308.56</v>
      </c>
      <c r="M757" s="136">
        <f>สกลนคร!AK82</f>
        <v>1041682.48</v>
      </c>
      <c r="N757" s="132"/>
      <c r="O757" s="132"/>
      <c r="P757" s="132"/>
      <c r="Q757" s="124">
        <f t="shared" si="27"/>
        <v>26626.080000000075</v>
      </c>
      <c r="R757" s="125">
        <f t="shared" si="28"/>
        <v>266.81032967032968</v>
      </c>
    </row>
    <row r="758" spans="1:18" x14ac:dyDescent="0.35">
      <c r="A758" s="131">
        <v>7</v>
      </c>
      <c r="B758" s="132" t="s">
        <v>61</v>
      </c>
      <c r="C758" s="132" t="s">
        <v>483</v>
      </c>
      <c r="D758" s="132" t="s">
        <v>110</v>
      </c>
      <c r="E758" s="132" t="s">
        <v>484</v>
      </c>
      <c r="F758" s="132" t="s">
        <v>180</v>
      </c>
      <c r="G758" s="132" t="s">
        <v>1162</v>
      </c>
      <c r="H758" s="133">
        <v>6265</v>
      </c>
      <c r="I758" s="131">
        <v>5</v>
      </c>
      <c r="J758" s="136">
        <f>สกลนคร!F83</f>
        <v>312363.90999999997</v>
      </c>
      <c r="K758" s="135">
        <f>สกลนคร!AI83</f>
        <v>361647.39999999997</v>
      </c>
      <c r="L758" s="136">
        <f>สกลนคร!AJ83</f>
        <v>1635099.37</v>
      </c>
      <c r="M758" s="136">
        <f>สกลนคร!AK83</f>
        <v>1529723.1099999999</v>
      </c>
      <c r="N758" s="132"/>
      <c r="O758" s="132"/>
      <c r="P758" s="132"/>
      <c r="Q758" s="124">
        <f t="shared" si="27"/>
        <v>105376.26000000024</v>
      </c>
      <c r="R758" s="125">
        <f t="shared" si="28"/>
        <v>260.98952434158025</v>
      </c>
    </row>
    <row r="759" spans="1:18" x14ac:dyDescent="0.35">
      <c r="A759" s="131">
        <v>8</v>
      </c>
      <c r="B759" s="132" t="s">
        <v>61</v>
      </c>
      <c r="C759" s="132" t="s">
        <v>483</v>
      </c>
      <c r="D759" s="132" t="s">
        <v>110</v>
      </c>
      <c r="E759" s="132" t="s">
        <v>484</v>
      </c>
      <c r="F759" s="132" t="s">
        <v>180</v>
      </c>
      <c r="G759" s="132" t="s">
        <v>1163</v>
      </c>
      <c r="H759" s="133">
        <v>4051</v>
      </c>
      <c r="I759" s="131">
        <v>3</v>
      </c>
      <c r="J759" s="136">
        <f>สกลนคร!F84</f>
        <v>119163.56</v>
      </c>
      <c r="K759" s="135">
        <f>สกลนคร!AI84</f>
        <v>155119.24</v>
      </c>
      <c r="L759" s="136">
        <f>สกลนคร!AJ84</f>
        <v>1315406.8799999999</v>
      </c>
      <c r="M759" s="136">
        <f>สกลนคร!AK84</f>
        <v>1269200.07</v>
      </c>
      <c r="N759" s="132"/>
      <c r="O759" s="132"/>
      <c r="P759" s="132"/>
      <c r="Q759" s="124">
        <f t="shared" si="27"/>
        <v>46206.809999999823</v>
      </c>
      <c r="R759" s="125">
        <f t="shared" si="28"/>
        <v>324.71164650703525</v>
      </c>
    </row>
    <row r="760" spans="1:18" x14ac:dyDescent="0.35">
      <c r="A760" s="131">
        <v>9</v>
      </c>
      <c r="B760" s="132" t="s">
        <v>61</v>
      </c>
      <c r="C760" s="132" t="s">
        <v>483</v>
      </c>
      <c r="D760" s="132" t="s">
        <v>110</v>
      </c>
      <c r="E760" s="132" t="s">
        <v>484</v>
      </c>
      <c r="F760" s="132" t="s">
        <v>180</v>
      </c>
      <c r="G760" s="132" t="s">
        <v>1164</v>
      </c>
      <c r="H760" s="133">
        <v>3423</v>
      </c>
      <c r="I760" s="131">
        <v>3</v>
      </c>
      <c r="J760" s="136">
        <f>สกลนคร!F85</f>
        <v>175352.67</v>
      </c>
      <c r="K760" s="135">
        <f>สกลนคร!AI85</f>
        <v>190916.96000000002</v>
      </c>
      <c r="L760" s="136">
        <f>สกลนคร!AJ85</f>
        <v>1250434.6600000001</v>
      </c>
      <c r="M760" s="136">
        <f>สกลนคร!AK85</f>
        <v>1178743.72</v>
      </c>
      <c r="N760" s="132"/>
      <c r="O760" s="132"/>
      <c r="P760" s="132"/>
      <c r="Q760" s="124">
        <f t="shared" si="27"/>
        <v>71690.940000000177</v>
      </c>
      <c r="R760" s="125">
        <f t="shared" si="28"/>
        <v>365.30372772421856</v>
      </c>
    </row>
    <row r="761" spans="1:18" x14ac:dyDescent="0.35">
      <c r="A761" s="131">
        <v>10</v>
      </c>
      <c r="B761" s="132" t="s">
        <v>61</v>
      </c>
      <c r="C761" s="132" t="s">
        <v>483</v>
      </c>
      <c r="D761" s="132" t="s">
        <v>110</v>
      </c>
      <c r="E761" s="132" t="s">
        <v>484</v>
      </c>
      <c r="F761" s="132" t="s">
        <v>180</v>
      </c>
      <c r="G761" s="132" t="s">
        <v>1165</v>
      </c>
      <c r="H761" s="133">
        <v>1355</v>
      </c>
      <c r="I761" s="131">
        <v>1</v>
      </c>
      <c r="J761" s="136">
        <f>สกลนคร!F86</f>
        <v>148563.89000000001</v>
      </c>
      <c r="K761" s="135">
        <f>สกลนคร!AI86</f>
        <v>179049.12000000002</v>
      </c>
      <c r="L761" s="136">
        <f>สกลนคร!AJ86</f>
        <v>709572.16999999993</v>
      </c>
      <c r="M761" s="136">
        <f>สกลนคร!AK86</f>
        <v>693823.22</v>
      </c>
      <c r="N761" s="132"/>
      <c r="O761" s="132"/>
      <c r="P761" s="132"/>
      <c r="Q761" s="124">
        <f t="shared" si="27"/>
        <v>15748.949999999953</v>
      </c>
      <c r="R761" s="125">
        <f t="shared" si="28"/>
        <v>523.66949815498151</v>
      </c>
    </row>
    <row r="762" spans="1:18" s="143" customFormat="1" x14ac:dyDescent="0.35">
      <c r="A762" s="137">
        <v>6</v>
      </c>
      <c r="B762" s="138" t="s">
        <v>61</v>
      </c>
      <c r="C762" s="138"/>
      <c r="D762" s="138"/>
      <c r="E762" s="138" t="s">
        <v>77</v>
      </c>
      <c r="F762" s="138"/>
      <c r="G762" s="138" t="s">
        <v>486</v>
      </c>
      <c r="H762" s="144">
        <f>SUM(H753:H761)</f>
        <v>31213</v>
      </c>
      <c r="I762" s="137"/>
      <c r="J762" s="140">
        <f>SUM(J752:J761)</f>
        <v>1547392.98</v>
      </c>
      <c r="K762" s="140">
        <f>SUM(K752:K761)</f>
        <v>1954982.01</v>
      </c>
      <c r="L762" s="140">
        <f>SUM(L752:L761)</f>
        <v>10625437.23</v>
      </c>
      <c r="M762" s="140">
        <f>SUM(M752:M761)</f>
        <v>10351764.57</v>
      </c>
      <c r="N762" s="138">
        <v>9</v>
      </c>
      <c r="O762" s="138">
        <v>9</v>
      </c>
      <c r="P762" s="138">
        <f>N762-O762</f>
        <v>0</v>
      </c>
      <c r="Q762" s="141">
        <f t="shared" si="27"/>
        <v>273672.66000000015</v>
      </c>
      <c r="R762" s="142">
        <f>L762/H762</f>
        <v>340.41704514144749</v>
      </c>
    </row>
    <row r="763" spans="1:18" x14ac:dyDescent="0.35">
      <c r="A763" s="131">
        <v>1</v>
      </c>
      <c r="B763" s="132" t="s">
        <v>61</v>
      </c>
      <c r="C763" s="132" t="s">
        <v>487</v>
      </c>
      <c r="D763" s="132" t="s">
        <v>117</v>
      </c>
      <c r="E763" s="132" t="s">
        <v>488</v>
      </c>
      <c r="F763" s="132" t="s">
        <v>210</v>
      </c>
      <c r="G763" s="132" t="s">
        <v>489</v>
      </c>
      <c r="H763" s="133"/>
      <c r="I763" s="131"/>
      <c r="J763" s="134"/>
      <c r="K763" s="135"/>
      <c r="L763" s="136"/>
      <c r="M763" s="136"/>
      <c r="N763" s="132"/>
      <c r="O763" s="132"/>
      <c r="P763" s="132"/>
    </row>
    <row r="764" spans="1:18" x14ac:dyDescent="0.35">
      <c r="A764" s="131">
        <v>2</v>
      </c>
      <c r="B764" s="132" t="s">
        <v>61</v>
      </c>
      <c r="C764" s="132" t="s">
        <v>487</v>
      </c>
      <c r="D764" s="132" t="s">
        <v>117</v>
      </c>
      <c r="E764" s="132" t="s">
        <v>488</v>
      </c>
      <c r="F764" s="132" t="s">
        <v>180</v>
      </c>
      <c r="G764" s="132" t="s">
        <v>1166</v>
      </c>
      <c r="H764" s="133">
        <v>2146</v>
      </c>
      <c r="I764" s="131">
        <v>2</v>
      </c>
      <c r="J764" s="136">
        <f>สกลนคร!F87</f>
        <v>511987.35</v>
      </c>
      <c r="K764" s="135">
        <f>สกลนคร!AI87</f>
        <v>447384.72</v>
      </c>
      <c r="L764" s="136">
        <f>สกลนคร!AJ87</f>
        <v>701671.26</v>
      </c>
      <c r="M764" s="136">
        <f>สกลนคร!AK87</f>
        <v>641883.44999999995</v>
      </c>
      <c r="N764" s="132"/>
      <c r="O764" s="132"/>
      <c r="P764" s="132"/>
      <c r="Q764" s="124">
        <f t="shared" si="27"/>
        <v>59787.810000000056</v>
      </c>
      <c r="R764" s="125">
        <f t="shared" si="28"/>
        <v>326.96703634669154</v>
      </c>
    </row>
    <row r="765" spans="1:18" x14ac:dyDescent="0.35">
      <c r="A765" s="131">
        <v>3</v>
      </c>
      <c r="B765" s="132" t="s">
        <v>61</v>
      </c>
      <c r="C765" s="132" t="s">
        <v>487</v>
      </c>
      <c r="D765" s="132" t="s">
        <v>117</v>
      </c>
      <c r="E765" s="132" t="s">
        <v>488</v>
      </c>
      <c r="F765" s="132" t="s">
        <v>180</v>
      </c>
      <c r="G765" s="132" t="s">
        <v>1167</v>
      </c>
      <c r="H765" s="133">
        <v>1277</v>
      </c>
      <c r="I765" s="131">
        <v>1</v>
      </c>
      <c r="J765" s="136">
        <f>สกลนคร!F88</f>
        <v>388512.13</v>
      </c>
      <c r="K765" s="135">
        <f>สกลนคร!AI88</f>
        <v>292712.87</v>
      </c>
      <c r="L765" s="136">
        <f>สกลนคร!AJ88</f>
        <v>646034.5</v>
      </c>
      <c r="M765" s="136">
        <f>สกลนคร!AK88</f>
        <v>590845.87</v>
      </c>
      <c r="N765" s="132"/>
      <c r="O765" s="132"/>
      <c r="P765" s="132"/>
      <c r="Q765" s="124">
        <f t="shared" si="27"/>
        <v>55188.630000000005</v>
      </c>
      <c r="R765" s="125">
        <f t="shared" si="28"/>
        <v>505.90015661707127</v>
      </c>
    </row>
    <row r="766" spans="1:18" x14ac:dyDescent="0.35">
      <c r="A766" s="131">
        <v>4</v>
      </c>
      <c r="B766" s="132" t="s">
        <v>61</v>
      </c>
      <c r="C766" s="132" t="s">
        <v>487</v>
      </c>
      <c r="D766" s="132" t="s">
        <v>117</v>
      </c>
      <c r="E766" s="132" t="s">
        <v>488</v>
      </c>
      <c r="F766" s="132" t="s">
        <v>180</v>
      </c>
      <c r="G766" s="132" t="s">
        <v>1168</v>
      </c>
      <c r="H766" s="133">
        <v>2783</v>
      </c>
      <c r="I766" s="131">
        <v>2</v>
      </c>
      <c r="J766" s="136">
        <f>สกลนคร!F89</f>
        <v>585988.38</v>
      </c>
      <c r="K766" s="135">
        <f>สกลนคร!AI89</f>
        <v>440425.06999999995</v>
      </c>
      <c r="L766" s="136">
        <f>สกลนคร!AJ89</f>
        <v>913661.03</v>
      </c>
      <c r="M766" s="136">
        <f>สกลนคร!AK89</f>
        <v>852286.61</v>
      </c>
      <c r="N766" s="132"/>
      <c r="O766" s="132"/>
      <c r="P766" s="132"/>
      <c r="Q766" s="124">
        <f t="shared" si="27"/>
        <v>61374.420000000042</v>
      </c>
      <c r="R766" s="125">
        <f t="shared" si="28"/>
        <v>328.30076536112108</v>
      </c>
    </row>
    <row r="767" spans="1:18" x14ac:dyDescent="0.35">
      <c r="A767" s="131">
        <v>5</v>
      </c>
      <c r="B767" s="132" t="s">
        <v>61</v>
      </c>
      <c r="C767" s="132" t="s">
        <v>487</v>
      </c>
      <c r="D767" s="132" t="s">
        <v>117</v>
      </c>
      <c r="E767" s="132" t="s">
        <v>488</v>
      </c>
      <c r="F767" s="132" t="s">
        <v>180</v>
      </c>
      <c r="G767" s="132" t="s">
        <v>1169</v>
      </c>
      <c r="H767" s="133">
        <v>1769</v>
      </c>
      <c r="I767" s="131">
        <v>2</v>
      </c>
      <c r="J767" s="136">
        <f>สกลนคร!F90</f>
        <v>278944.59000000003</v>
      </c>
      <c r="K767" s="135">
        <f>สกลนคร!AI90</f>
        <v>99803.830000000016</v>
      </c>
      <c r="L767" s="136">
        <f>สกลนคร!AJ90</f>
        <v>759778.87</v>
      </c>
      <c r="M767" s="136">
        <f>สกลนคร!AK90</f>
        <v>732516.52</v>
      </c>
      <c r="N767" s="132"/>
      <c r="O767" s="132"/>
      <c r="P767" s="132"/>
      <c r="Q767" s="124">
        <f t="shared" si="27"/>
        <v>27262.349999999977</v>
      </c>
      <c r="R767" s="125">
        <f t="shared" si="28"/>
        <v>429.4962521198417</v>
      </c>
    </row>
    <row r="768" spans="1:18" s="143" customFormat="1" x14ac:dyDescent="0.35">
      <c r="A768" s="137">
        <v>7</v>
      </c>
      <c r="B768" s="138" t="s">
        <v>61</v>
      </c>
      <c r="C768" s="138"/>
      <c r="D768" s="138"/>
      <c r="E768" s="138" t="s">
        <v>77</v>
      </c>
      <c r="F768" s="138"/>
      <c r="G768" s="138" t="s">
        <v>490</v>
      </c>
      <c r="H768" s="144">
        <f>SUM(H764:H767)</f>
        <v>7975</v>
      </c>
      <c r="I768" s="137"/>
      <c r="J768" s="140">
        <f>SUM(J763:J767)</f>
        <v>1765432.45</v>
      </c>
      <c r="K768" s="140">
        <f>SUM(K763:K767)</f>
        <v>1280326.49</v>
      </c>
      <c r="L768" s="140">
        <f>SUM(L763:L767)</f>
        <v>3021145.66</v>
      </c>
      <c r="M768" s="140">
        <f>SUM(M763:M767)</f>
        <v>2817532.4499999997</v>
      </c>
      <c r="N768" s="138">
        <v>4</v>
      </c>
      <c r="O768" s="138">
        <v>4</v>
      </c>
      <c r="P768" s="138">
        <f>N768-O768</f>
        <v>0</v>
      </c>
      <c r="Q768" s="141">
        <f t="shared" si="27"/>
        <v>203613.21000000043</v>
      </c>
      <c r="R768" s="142">
        <f>L768/H768</f>
        <v>378.82704200626961</v>
      </c>
    </row>
    <row r="769" spans="1:18" x14ac:dyDescent="0.35">
      <c r="A769" s="131">
        <v>1</v>
      </c>
      <c r="B769" s="132" t="s">
        <v>61</v>
      </c>
      <c r="C769" s="132" t="s">
        <v>491</v>
      </c>
      <c r="D769" s="132" t="s">
        <v>124</v>
      </c>
      <c r="E769" s="132" t="s">
        <v>492</v>
      </c>
      <c r="F769" s="132" t="s">
        <v>210</v>
      </c>
      <c r="G769" s="132" t="s">
        <v>493</v>
      </c>
      <c r="H769" s="133"/>
      <c r="I769" s="131"/>
      <c r="J769" s="134"/>
      <c r="K769" s="135"/>
      <c r="L769" s="136"/>
      <c r="M769" s="136"/>
      <c r="N769" s="132"/>
      <c r="O769" s="132"/>
      <c r="P769" s="132"/>
    </row>
    <row r="770" spans="1:18" x14ac:dyDescent="0.35">
      <c r="A770" s="131">
        <v>2</v>
      </c>
      <c r="B770" s="132" t="s">
        <v>61</v>
      </c>
      <c r="C770" s="132" t="s">
        <v>491</v>
      </c>
      <c r="D770" s="132" t="s">
        <v>124</v>
      </c>
      <c r="E770" s="132" t="s">
        <v>492</v>
      </c>
      <c r="F770" s="132" t="s">
        <v>180</v>
      </c>
      <c r="G770" s="132" t="s">
        <v>1170</v>
      </c>
      <c r="H770" s="133">
        <v>5781</v>
      </c>
      <c r="I770" s="131">
        <v>4</v>
      </c>
      <c r="J770" s="136">
        <f>สกลนคร!F91</f>
        <v>322557.46999999997</v>
      </c>
      <c r="K770" s="135">
        <f>สกลนคร!AI91</f>
        <v>330304.15999999997</v>
      </c>
      <c r="L770" s="136">
        <f>สกลนคร!AJ91</f>
        <v>1603982.69</v>
      </c>
      <c r="M770" s="136">
        <f>สกลนคร!AK91</f>
        <v>1600399.1300000001</v>
      </c>
      <c r="N770" s="132"/>
      <c r="O770" s="132"/>
      <c r="P770" s="132"/>
      <c r="Q770" s="124">
        <f t="shared" si="27"/>
        <v>3583.559999999823</v>
      </c>
      <c r="R770" s="125">
        <f t="shared" si="28"/>
        <v>277.45765265524994</v>
      </c>
    </row>
    <row r="771" spans="1:18" x14ac:dyDescent="0.35">
      <c r="A771" s="131">
        <v>3</v>
      </c>
      <c r="B771" s="132" t="s">
        <v>61</v>
      </c>
      <c r="C771" s="132" t="s">
        <v>491</v>
      </c>
      <c r="D771" s="132" t="s">
        <v>124</v>
      </c>
      <c r="E771" s="132" t="s">
        <v>492</v>
      </c>
      <c r="F771" s="132" t="s">
        <v>180</v>
      </c>
      <c r="G771" s="132" t="s">
        <v>1171</v>
      </c>
      <c r="H771" s="133">
        <v>2515</v>
      </c>
      <c r="I771" s="131">
        <v>2</v>
      </c>
      <c r="J771" s="136">
        <f>สกลนคร!F92</f>
        <v>141782.94</v>
      </c>
      <c r="K771" s="135">
        <f>สกลนคร!AI92</f>
        <v>171518.71</v>
      </c>
      <c r="L771" s="136">
        <f>สกลนคร!AJ92</f>
        <v>960800.16</v>
      </c>
      <c r="M771" s="136">
        <f>สกลนคร!AK92</f>
        <v>890417.94</v>
      </c>
      <c r="N771" s="132"/>
      <c r="O771" s="132"/>
      <c r="P771" s="132"/>
      <c r="Q771" s="124">
        <f t="shared" si="27"/>
        <v>70382.220000000088</v>
      </c>
      <c r="R771" s="125">
        <f t="shared" si="28"/>
        <v>382.02789662027834</v>
      </c>
    </row>
    <row r="772" spans="1:18" x14ac:dyDescent="0.35">
      <c r="A772" s="131">
        <v>4</v>
      </c>
      <c r="B772" s="132" t="s">
        <v>61</v>
      </c>
      <c r="C772" s="132" t="s">
        <v>491</v>
      </c>
      <c r="D772" s="132" t="s">
        <v>124</v>
      </c>
      <c r="E772" s="132" t="s">
        <v>492</v>
      </c>
      <c r="F772" s="132" t="s">
        <v>180</v>
      </c>
      <c r="G772" s="132" t="s">
        <v>1172</v>
      </c>
      <c r="H772" s="133">
        <v>3488</v>
      </c>
      <c r="I772" s="131">
        <v>3</v>
      </c>
      <c r="J772" s="136">
        <f>สกลนคร!F93</f>
        <v>173633.56</v>
      </c>
      <c r="K772" s="135">
        <f>สกลนคร!AI93</f>
        <v>235072.28</v>
      </c>
      <c r="L772" s="136">
        <f>สกลนคร!AJ93</f>
        <v>1321546.6099999999</v>
      </c>
      <c r="M772" s="136">
        <f>สกลนคร!AK93</f>
        <v>1292884.93</v>
      </c>
      <c r="N772" s="132"/>
      <c r="O772" s="132"/>
      <c r="P772" s="132"/>
      <c r="Q772" s="124">
        <f t="shared" si="27"/>
        <v>28661.679999999935</v>
      </c>
      <c r="R772" s="125">
        <f t="shared" si="28"/>
        <v>378.88377580275227</v>
      </c>
    </row>
    <row r="773" spans="1:18" x14ac:dyDescent="0.35">
      <c r="A773" s="131">
        <v>5</v>
      </c>
      <c r="B773" s="132" t="s">
        <v>61</v>
      </c>
      <c r="C773" s="132" t="s">
        <v>491</v>
      </c>
      <c r="D773" s="132" t="s">
        <v>124</v>
      </c>
      <c r="E773" s="132" t="s">
        <v>492</v>
      </c>
      <c r="F773" s="132" t="s">
        <v>180</v>
      </c>
      <c r="G773" s="132" t="s">
        <v>1173</v>
      </c>
      <c r="H773" s="133">
        <v>6008</v>
      </c>
      <c r="I773" s="131">
        <v>5</v>
      </c>
      <c r="J773" s="136">
        <f>สกลนคร!F94</f>
        <v>76391.539999999994</v>
      </c>
      <c r="K773" s="135">
        <f>สกลนคร!AI94</f>
        <v>141595.57</v>
      </c>
      <c r="L773" s="136">
        <f>สกลนคร!AJ94</f>
        <v>1766442.29</v>
      </c>
      <c r="M773" s="136">
        <f>สกลนคร!AK94</f>
        <v>1738662.25</v>
      </c>
      <c r="N773" s="132"/>
      <c r="O773" s="132"/>
      <c r="P773" s="132"/>
      <c r="Q773" s="124">
        <f t="shared" si="27"/>
        <v>27780.040000000037</v>
      </c>
      <c r="R773" s="125">
        <f t="shared" si="28"/>
        <v>294.01502829560587</v>
      </c>
    </row>
    <row r="774" spans="1:18" x14ac:dyDescent="0.35">
      <c r="A774" s="131">
        <v>6</v>
      </c>
      <c r="B774" s="132" t="s">
        <v>61</v>
      </c>
      <c r="C774" s="132" t="s">
        <v>491</v>
      </c>
      <c r="D774" s="132" t="s">
        <v>124</v>
      </c>
      <c r="E774" s="132" t="s">
        <v>492</v>
      </c>
      <c r="F774" s="132" t="s">
        <v>180</v>
      </c>
      <c r="G774" s="132" t="s">
        <v>1174</v>
      </c>
      <c r="H774" s="133">
        <v>4020</v>
      </c>
      <c r="I774" s="131">
        <v>3</v>
      </c>
      <c r="J774" s="136">
        <f>สกลนคร!F95</f>
        <v>253743.24</v>
      </c>
      <c r="K774" s="135">
        <f>สกลนคร!AI95</f>
        <v>331995.01</v>
      </c>
      <c r="L774" s="136">
        <f>สกลนคร!AJ95</f>
        <v>1277843.03</v>
      </c>
      <c r="M774" s="136">
        <f>สกลนคร!AK95</f>
        <v>1167515.6200000001</v>
      </c>
      <c r="N774" s="132"/>
      <c r="O774" s="132"/>
      <c r="P774" s="132"/>
      <c r="Q774" s="124">
        <f t="shared" si="27"/>
        <v>110327.40999999992</v>
      </c>
      <c r="R774" s="125">
        <f t="shared" si="28"/>
        <v>317.87140049751247</v>
      </c>
    </row>
    <row r="775" spans="1:18" x14ac:dyDescent="0.35">
      <c r="A775" s="131">
        <v>7</v>
      </c>
      <c r="B775" s="132" t="s">
        <v>61</v>
      </c>
      <c r="C775" s="132" t="s">
        <v>491</v>
      </c>
      <c r="D775" s="132" t="s">
        <v>124</v>
      </c>
      <c r="E775" s="132" t="s">
        <v>492</v>
      </c>
      <c r="F775" s="132" t="s">
        <v>180</v>
      </c>
      <c r="G775" s="132" t="s">
        <v>1175</v>
      </c>
      <c r="H775" s="133">
        <v>4210</v>
      </c>
      <c r="I775" s="131">
        <v>3</v>
      </c>
      <c r="J775" s="136">
        <f>สกลนคร!F96</f>
        <v>190781.47</v>
      </c>
      <c r="K775" s="135">
        <f>สกลนคร!AI96</f>
        <v>258610.25</v>
      </c>
      <c r="L775" s="136">
        <f>สกลนคร!AJ96</f>
        <v>1246818.8999999999</v>
      </c>
      <c r="M775" s="136">
        <f>สกลนคร!AK96</f>
        <v>1191662.42</v>
      </c>
      <c r="N775" s="132"/>
      <c r="O775" s="132"/>
      <c r="P775" s="132"/>
      <c r="Q775" s="124">
        <f t="shared" ref="Q775:Q838" si="29">L775-M775</f>
        <v>55156.479999999981</v>
      </c>
      <c r="R775" s="125">
        <f t="shared" ref="R775:R838" si="30">L775/H775</f>
        <v>296.15650831353918</v>
      </c>
    </row>
    <row r="776" spans="1:18" x14ac:dyDescent="0.35">
      <c r="A776" s="131">
        <v>8</v>
      </c>
      <c r="B776" s="132" t="s">
        <v>61</v>
      </c>
      <c r="C776" s="132" t="s">
        <v>491</v>
      </c>
      <c r="D776" s="132" t="s">
        <v>124</v>
      </c>
      <c r="E776" s="132" t="s">
        <v>492</v>
      </c>
      <c r="F776" s="132" t="s">
        <v>180</v>
      </c>
      <c r="G776" s="132" t="s">
        <v>1176</v>
      </c>
      <c r="H776" s="133">
        <v>3316</v>
      </c>
      <c r="I776" s="131">
        <v>3</v>
      </c>
      <c r="J776" s="136">
        <f>สกลนคร!F97</f>
        <v>304212.81</v>
      </c>
      <c r="K776" s="135">
        <f>สกลนคร!AI97</f>
        <v>322989.25</v>
      </c>
      <c r="L776" s="136">
        <f>สกลนคร!AJ97</f>
        <v>1247611.3399999999</v>
      </c>
      <c r="M776" s="136">
        <f>สกลนคร!AK97</f>
        <v>1175743.78</v>
      </c>
      <c r="N776" s="132"/>
      <c r="O776" s="132"/>
      <c r="P776" s="132"/>
      <c r="Q776" s="124">
        <f t="shared" si="29"/>
        <v>71867.559999999823</v>
      </c>
      <c r="R776" s="125">
        <f t="shared" si="30"/>
        <v>376.23984921592273</v>
      </c>
    </row>
    <row r="777" spans="1:18" x14ac:dyDescent="0.35">
      <c r="A777" s="131">
        <v>9</v>
      </c>
      <c r="B777" s="132" t="s">
        <v>61</v>
      </c>
      <c r="C777" s="132" t="s">
        <v>491</v>
      </c>
      <c r="D777" s="132" t="s">
        <v>124</v>
      </c>
      <c r="E777" s="132" t="s">
        <v>492</v>
      </c>
      <c r="F777" s="132" t="s">
        <v>180</v>
      </c>
      <c r="G777" s="132" t="s">
        <v>1177</v>
      </c>
      <c r="H777" s="133">
        <v>6867</v>
      </c>
      <c r="I777" s="131">
        <v>5</v>
      </c>
      <c r="J777" s="136">
        <f>สกลนคร!F98</f>
        <v>270377.17</v>
      </c>
      <c r="K777" s="135">
        <f>สกลนคร!AI98</f>
        <v>508225.25</v>
      </c>
      <c r="L777" s="136">
        <f>สกลนคร!AJ98</f>
        <v>1336331.21</v>
      </c>
      <c r="M777" s="136">
        <f>สกลนคร!AK98</f>
        <v>1061144.5399999998</v>
      </c>
      <c r="N777" s="132"/>
      <c r="O777" s="132"/>
      <c r="P777" s="132"/>
      <c r="Q777" s="124">
        <f t="shared" si="29"/>
        <v>275186.67000000016</v>
      </c>
      <c r="R777" s="125">
        <f t="shared" si="30"/>
        <v>194.60189456822485</v>
      </c>
    </row>
    <row r="778" spans="1:18" x14ac:dyDescent="0.35">
      <c r="A778" s="131">
        <v>10</v>
      </c>
      <c r="B778" s="132" t="s">
        <v>61</v>
      </c>
      <c r="C778" s="132" t="s">
        <v>491</v>
      </c>
      <c r="D778" s="132" t="s">
        <v>124</v>
      </c>
      <c r="E778" s="132" t="s">
        <v>492</v>
      </c>
      <c r="F778" s="132" t="s">
        <v>180</v>
      </c>
      <c r="G778" s="132" t="s">
        <v>1178</v>
      </c>
      <c r="H778" s="133">
        <v>3657</v>
      </c>
      <c r="I778" s="131">
        <v>3</v>
      </c>
      <c r="J778" s="136">
        <f>สกลนคร!F99</f>
        <v>230278.12</v>
      </c>
      <c r="K778" s="135">
        <f>สกลนคร!AI99</f>
        <v>278860.13</v>
      </c>
      <c r="L778" s="136">
        <f>สกลนคร!AJ99</f>
        <v>930872.09</v>
      </c>
      <c r="M778" s="136">
        <f>สกลนคร!AK99</f>
        <v>931192.47000000009</v>
      </c>
      <c r="N778" s="132"/>
      <c r="O778" s="132"/>
      <c r="P778" s="132"/>
      <c r="Q778" s="124">
        <f t="shared" si="29"/>
        <v>-320.38000000012107</v>
      </c>
      <c r="R778" s="125">
        <f t="shared" si="30"/>
        <v>254.54528028438611</v>
      </c>
    </row>
    <row r="779" spans="1:18" x14ac:dyDescent="0.35">
      <c r="A779" s="131">
        <v>11</v>
      </c>
      <c r="B779" s="132" t="s">
        <v>61</v>
      </c>
      <c r="C779" s="132" t="s">
        <v>491</v>
      </c>
      <c r="D779" s="132" t="s">
        <v>124</v>
      </c>
      <c r="E779" s="132" t="s">
        <v>492</v>
      </c>
      <c r="F779" s="132" t="s">
        <v>180</v>
      </c>
      <c r="G779" s="132" t="s">
        <v>1179</v>
      </c>
      <c r="H779" s="133">
        <v>6817</v>
      </c>
      <c r="I779" s="131">
        <v>5</v>
      </c>
      <c r="J779" s="136">
        <f>สกลนคร!F100</f>
        <v>125074.5</v>
      </c>
      <c r="K779" s="135">
        <f>สกลนคร!AI100</f>
        <v>145155.58000000002</v>
      </c>
      <c r="L779" s="136">
        <f>สกลนคร!AJ100</f>
        <v>1483952.3399999999</v>
      </c>
      <c r="M779" s="136">
        <f>สกลนคร!AK100</f>
        <v>1505370.07</v>
      </c>
      <c r="N779" s="132"/>
      <c r="O779" s="132"/>
      <c r="P779" s="132"/>
      <c r="Q779" s="124">
        <f t="shared" si="29"/>
        <v>-21417.730000000214</v>
      </c>
      <c r="R779" s="125">
        <f t="shared" si="30"/>
        <v>217.68407510635174</v>
      </c>
    </row>
    <row r="780" spans="1:18" x14ac:dyDescent="0.35">
      <c r="A780" s="131">
        <v>12</v>
      </c>
      <c r="B780" s="132" t="s">
        <v>61</v>
      </c>
      <c r="C780" s="132" t="s">
        <v>491</v>
      </c>
      <c r="D780" s="132" t="s">
        <v>124</v>
      </c>
      <c r="E780" s="132" t="s">
        <v>492</v>
      </c>
      <c r="F780" s="132" t="s">
        <v>180</v>
      </c>
      <c r="G780" s="132" t="s">
        <v>1180</v>
      </c>
      <c r="H780" s="133">
        <v>5077</v>
      </c>
      <c r="I780" s="131">
        <v>4</v>
      </c>
      <c r="J780" s="136">
        <f>สกลนคร!F101</f>
        <v>196611.46</v>
      </c>
      <c r="K780" s="135">
        <f>สกลนคร!AI101</f>
        <v>239188.62</v>
      </c>
      <c r="L780" s="136">
        <f>สกลนคร!AJ101</f>
        <v>1608428.33</v>
      </c>
      <c r="M780" s="136">
        <f>สกลนคร!AK101</f>
        <v>1539122.55</v>
      </c>
      <c r="N780" s="132"/>
      <c r="O780" s="132"/>
      <c r="P780" s="132"/>
      <c r="Q780" s="124">
        <f t="shared" si="29"/>
        <v>69305.780000000028</v>
      </c>
      <c r="R780" s="125">
        <f t="shared" si="30"/>
        <v>316.8068406539295</v>
      </c>
    </row>
    <row r="781" spans="1:18" x14ac:dyDescent="0.35">
      <c r="A781" s="131">
        <v>13</v>
      </c>
      <c r="B781" s="132" t="s">
        <v>61</v>
      </c>
      <c r="C781" s="132" t="s">
        <v>491</v>
      </c>
      <c r="D781" s="132" t="s">
        <v>124</v>
      </c>
      <c r="E781" s="132" t="s">
        <v>492</v>
      </c>
      <c r="F781" s="132" t="s">
        <v>180</v>
      </c>
      <c r="G781" s="132" t="s">
        <v>1181</v>
      </c>
      <c r="H781" s="133">
        <v>3046</v>
      </c>
      <c r="I781" s="131">
        <v>3</v>
      </c>
      <c r="J781" s="136">
        <f>สกลนคร!F102</f>
        <v>215232.95</v>
      </c>
      <c r="K781" s="135">
        <f>สกลนคร!AI102</f>
        <v>217754.54</v>
      </c>
      <c r="L781" s="136">
        <f>สกลนคร!AJ102</f>
        <v>1177508.24</v>
      </c>
      <c r="M781" s="136">
        <f>สกลนคร!AK102</f>
        <v>1065151.32</v>
      </c>
      <c r="N781" s="132"/>
      <c r="O781" s="132"/>
      <c r="P781" s="132"/>
      <c r="Q781" s="124">
        <f t="shared" si="29"/>
        <v>112356.91999999993</v>
      </c>
      <c r="R781" s="125">
        <f t="shared" si="30"/>
        <v>386.57525935653314</v>
      </c>
    </row>
    <row r="782" spans="1:18" x14ac:dyDescent="0.35">
      <c r="A782" s="131">
        <v>14</v>
      </c>
      <c r="B782" s="132" t="s">
        <v>61</v>
      </c>
      <c r="C782" s="132" t="s">
        <v>491</v>
      </c>
      <c r="D782" s="132" t="s">
        <v>124</v>
      </c>
      <c r="E782" s="132" t="s">
        <v>492</v>
      </c>
      <c r="F782" s="132" t="s">
        <v>180</v>
      </c>
      <c r="G782" s="132" t="s">
        <v>1182</v>
      </c>
      <c r="H782" s="133">
        <v>3486</v>
      </c>
      <c r="I782" s="131">
        <v>3</v>
      </c>
      <c r="J782" s="136">
        <f>สกลนคร!F103</f>
        <v>220523.08</v>
      </c>
      <c r="K782" s="135">
        <f>สกลนคร!AI103</f>
        <v>230050.12999999998</v>
      </c>
      <c r="L782" s="136">
        <f>สกลนคร!AJ103</f>
        <v>933477.89</v>
      </c>
      <c r="M782" s="136">
        <f>สกลนคร!AK103</f>
        <v>1398223.37</v>
      </c>
      <c r="N782" s="132"/>
      <c r="O782" s="132"/>
      <c r="P782" s="132"/>
      <c r="Q782" s="124">
        <f t="shared" si="29"/>
        <v>-464745.4800000001</v>
      </c>
      <c r="R782" s="125">
        <f t="shared" si="30"/>
        <v>267.77908491107286</v>
      </c>
    </row>
    <row r="783" spans="1:18" x14ac:dyDescent="0.35">
      <c r="A783" s="131">
        <v>15</v>
      </c>
      <c r="B783" s="132" t="s">
        <v>61</v>
      </c>
      <c r="C783" s="132" t="s">
        <v>491</v>
      </c>
      <c r="D783" s="132" t="s">
        <v>124</v>
      </c>
      <c r="E783" s="132" t="s">
        <v>492</v>
      </c>
      <c r="F783" s="132" t="s">
        <v>180</v>
      </c>
      <c r="G783" s="132" t="s">
        <v>1183</v>
      </c>
      <c r="H783" s="133">
        <v>4158</v>
      </c>
      <c r="I783" s="131">
        <v>3</v>
      </c>
      <c r="J783" s="136">
        <f>สกลนคร!F104</f>
        <v>148215.65</v>
      </c>
      <c r="K783" s="135">
        <f>สกลนคร!AI104</f>
        <v>200303.46</v>
      </c>
      <c r="L783" s="136">
        <f>สกลนคร!AJ104</f>
        <v>1207800.8399999999</v>
      </c>
      <c r="M783" s="136">
        <f>สกลนคร!AK104</f>
        <v>1189395.29</v>
      </c>
      <c r="N783" s="132"/>
      <c r="O783" s="132"/>
      <c r="P783" s="132"/>
      <c r="Q783" s="124">
        <f t="shared" si="29"/>
        <v>18405.549999999814</v>
      </c>
      <c r="R783" s="125">
        <f t="shared" si="30"/>
        <v>290.47639249639246</v>
      </c>
    </row>
    <row r="784" spans="1:18" x14ac:dyDescent="0.35">
      <c r="A784" s="131">
        <v>16</v>
      </c>
      <c r="B784" s="132" t="s">
        <v>61</v>
      </c>
      <c r="C784" s="132" t="s">
        <v>491</v>
      </c>
      <c r="D784" s="132" t="s">
        <v>124</v>
      </c>
      <c r="E784" s="132" t="s">
        <v>492</v>
      </c>
      <c r="F784" s="132" t="s">
        <v>180</v>
      </c>
      <c r="G784" s="132" t="s">
        <v>1184</v>
      </c>
      <c r="H784" s="133">
        <v>4935</v>
      </c>
      <c r="I784" s="131">
        <v>4</v>
      </c>
      <c r="J784" s="136">
        <f>สกลนคร!F105</f>
        <v>367804.08</v>
      </c>
      <c r="K784" s="135">
        <f>สกลนคร!AI105</f>
        <v>267294.86</v>
      </c>
      <c r="L784" s="136">
        <f>สกลนคร!AJ105</f>
        <v>1554478.25</v>
      </c>
      <c r="M784" s="136">
        <f>สกลนคร!AK105</f>
        <v>1561180.64</v>
      </c>
      <c r="N784" s="132"/>
      <c r="O784" s="132"/>
      <c r="P784" s="132"/>
      <c r="Q784" s="124">
        <f t="shared" si="29"/>
        <v>-6702.3899999998976</v>
      </c>
      <c r="R784" s="125">
        <f t="shared" si="30"/>
        <v>314.99052684903751</v>
      </c>
    </row>
    <row r="785" spans="1:18" x14ac:dyDescent="0.35">
      <c r="A785" s="131">
        <v>17</v>
      </c>
      <c r="B785" s="132" t="s">
        <v>61</v>
      </c>
      <c r="C785" s="132" t="s">
        <v>491</v>
      </c>
      <c r="D785" s="132" t="s">
        <v>124</v>
      </c>
      <c r="E785" s="132" t="s">
        <v>492</v>
      </c>
      <c r="F785" s="132" t="s">
        <v>180</v>
      </c>
      <c r="G785" s="132" t="s">
        <v>1185</v>
      </c>
      <c r="H785" s="133">
        <v>4567</v>
      </c>
      <c r="I785" s="131">
        <v>4</v>
      </c>
      <c r="J785" s="136">
        <f>สกลนคร!F106</f>
        <v>434038</v>
      </c>
      <c r="K785" s="135">
        <f>สกลนคร!AI106</f>
        <v>446538.62</v>
      </c>
      <c r="L785" s="136">
        <f>สกลนคร!AJ106</f>
        <v>3310723.61</v>
      </c>
      <c r="M785" s="136">
        <f>สกลนคร!AK106</f>
        <v>3356530.67</v>
      </c>
      <c r="N785" s="132"/>
      <c r="O785" s="132"/>
      <c r="P785" s="132"/>
      <c r="Q785" s="124">
        <f t="shared" si="29"/>
        <v>-45807.060000000056</v>
      </c>
      <c r="R785" s="125">
        <f t="shared" si="30"/>
        <v>724.92305890081013</v>
      </c>
    </row>
    <row r="786" spans="1:18" x14ac:dyDescent="0.35">
      <c r="A786" s="131">
        <v>18</v>
      </c>
      <c r="B786" s="132" t="s">
        <v>61</v>
      </c>
      <c r="C786" s="132" t="s">
        <v>491</v>
      </c>
      <c r="D786" s="132" t="s">
        <v>124</v>
      </c>
      <c r="E786" s="132" t="s">
        <v>492</v>
      </c>
      <c r="F786" s="132" t="s">
        <v>180</v>
      </c>
      <c r="G786" s="132" t="s">
        <v>1186</v>
      </c>
      <c r="H786" s="133">
        <v>2903</v>
      </c>
      <c r="I786" s="131">
        <v>2</v>
      </c>
      <c r="J786" s="136">
        <f>สกลนคร!F107</f>
        <v>321307.13</v>
      </c>
      <c r="K786" s="135">
        <f>สกลนคร!AI107</f>
        <v>350557.1</v>
      </c>
      <c r="L786" s="136">
        <f>สกลนคร!AJ107</f>
        <v>1213165.1400000001</v>
      </c>
      <c r="M786" s="136">
        <f>สกลนคร!AK107</f>
        <v>1194047.96</v>
      </c>
      <c r="N786" s="132"/>
      <c r="O786" s="132"/>
      <c r="P786" s="132"/>
      <c r="Q786" s="124">
        <f t="shared" si="29"/>
        <v>19117.180000000168</v>
      </c>
      <c r="R786" s="125">
        <f t="shared" si="30"/>
        <v>417.9004960385808</v>
      </c>
    </row>
    <row r="787" spans="1:18" x14ac:dyDescent="0.35">
      <c r="A787" s="131">
        <v>19</v>
      </c>
      <c r="B787" s="132" t="s">
        <v>61</v>
      </c>
      <c r="C787" s="132" t="s">
        <v>491</v>
      </c>
      <c r="D787" s="132" t="s">
        <v>124</v>
      </c>
      <c r="E787" s="132" t="s">
        <v>492</v>
      </c>
      <c r="F787" s="132" t="s">
        <v>180</v>
      </c>
      <c r="G787" s="132" t="s">
        <v>1187</v>
      </c>
      <c r="H787" s="133">
        <v>3112</v>
      </c>
      <c r="I787" s="131">
        <v>3</v>
      </c>
      <c r="J787" s="136">
        <f>สกลนคร!F108</f>
        <v>243194.37</v>
      </c>
      <c r="K787" s="135">
        <f>สกลนคร!AI108</f>
        <v>329002.03999999998</v>
      </c>
      <c r="L787" s="136">
        <f>สกลนคร!AJ108</f>
        <v>777625.49</v>
      </c>
      <c r="M787" s="136">
        <f>สกลนคร!AK108</f>
        <v>721892.12</v>
      </c>
      <c r="N787" s="132"/>
      <c r="O787" s="132"/>
      <c r="P787" s="132"/>
      <c r="Q787" s="124">
        <f t="shared" si="29"/>
        <v>55733.369999999995</v>
      </c>
      <c r="R787" s="125">
        <f t="shared" si="30"/>
        <v>249.87965616966579</v>
      </c>
    </row>
    <row r="788" spans="1:18" s="143" customFormat="1" x14ac:dyDescent="0.35">
      <c r="A788" s="137">
        <v>8</v>
      </c>
      <c r="B788" s="138" t="s">
        <v>61</v>
      </c>
      <c r="C788" s="138"/>
      <c r="D788" s="138"/>
      <c r="E788" s="138" t="s">
        <v>77</v>
      </c>
      <c r="F788" s="138"/>
      <c r="G788" s="138" t="s">
        <v>494</v>
      </c>
      <c r="H788" s="144">
        <f>SUM(H770:H787)</f>
        <v>77963</v>
      </c>
      <c r="I788" s="137"/>
      <c r="J788" s="140">
        <f>SUM(J769:J787)</f>
        <v>4235759.54</v>
      </c>
      <c r="K788" s="140">
        <f>SUM(K769:K787)</f>
        <v>5005015.5599999996</v>
      </c>
      <c r="L788" s="140">
        <f>SUM(L769:L787)</f>
        <v>24959408.449999999</v>
      </c>
      <c r="M788" s="140">
        <f>SUM(M769:M787)</f>
        <v>24580537.070000004</v>
      </c>
      <c r="N788" s="138">
        <v>18</v>
      </c>
      <c r="O788" s="138">
        <v>18</v>
      </c>
      <c r="P788" s="138">
        <f>N788-O788</f>
        <v>0</v>
      </c>
      <c r="Q788" s="141">
        <f t="shared" si="29"/>
        <v>378871.37999999523</v>
      </c>
      <c r="R788" s="142">
        <f>L788/H788</f>
        <v>320.14427933763449</v>
      </c>
    </row>
    <row r="789" spans="1:18" x14ac:dyDescent="0.35">
      <c r="A789" s="131">
        <v>1</v>
      </c>
      <c r="B789" s="132" t="s">
        <v>61</v>
      </c>
      <c r="C789" s="132" t="s">
        <v>495</v>
      </c>
      <c r="D789" s="132" t="s">
        <v>129</v>
      </c>
      <c r="E789" s="132" t="s">
        <v>496</v>
      </c>
      <c r="F789" s="132" t="s">
        <v>210</v>
      </c>
      <c r="G789" s="132" t="s">
        <v>497</v>
      </c>
      <c r="H789" s="133"/>
      <c r="I789" s="131"/>
      <c r="J789" s="134"/>
      <c r="K789" s="135"/>
      <c r="L789" s="136"/>
      <c r="M789" s="136"/>
      <c r="N789" s="132"/>
      <c r="O789" s="132"/>
      <c r="P789" s="132"/>
    </row>
    <row r="790" spans="1:18" x14ac:dyDescent="0.35">
      <c r="A790" s="131">
        <v>2</v>
      </c>
      <c r="B790" s="132" t="s">
        <v>61</v>
      </c>
      <c r="C790" s="132" t="s">
        <v>495</v>
      </c>
      <c r="D790" s="132" t="s">
        <v>129</v>
      </c>
      <c r="E790" s="132" t="s">
        <v>496</v>
      </c>
      <c r="F790" s="132" t="s">
        <v>180</v>
      </c>
      <c r="G790" s="132" t="s">
        <v>1188</v>
      </c>
      <c r="H790" s="133">
        <v>2783</v>
      </c>
      <c r="I790" s="131">
        <v>2</v>
      </c>
      <c r="J790" s="136">
        <f>สกลนคร!F109</f>
        <v>347222.2</v>
      </c>
      <c r="K790" s="135">
        <f>สกลนคร!AI109</f>
        <v>380420.2</v>
      </c>
      <c r="L790" s="136">
        <f>สกลนคร!AJ109</f>
        <v>1052646.1299999999</v>
      </c>
      <c r="M790" s="136">
        <f>สกลนคร!AK109</f>
        <v>988249.67</v>
      </c>
      <c r="N790" s="132"/>
      <c r="O790" s="132"/>
      <c r="P790" s="132"/>
      <c r="Q790" s="124">
        <f t="shared" si="29"/>
        <v>64396.459999999846</v>
      </c>
      <c r="R790" s="125">
        <f t="shared" si="30"/>
        <v>378.24151275601866</v>
      </c>
    </row>
    <row r="791" spans="1:18" x14ac:dyDescent="0.35">
      <c r="A791" s="131">
        <v>3</v>
      </c>
      <c r="B791" s="132" t="s">
        <v>61</v>
      </c>
      <c r="C791" s="132" t="s">
        <v>495</v>
      </c>
      <c r="D791" s="132" t="s">
        <v>129</v>
      </c>
      <c r="E791" s="132" t="s">
        <v>496</v>
      </c>
      <c r="F791" s="132" t="s">
        <v>180</v>
      </c>
      <c r="G791" s="132" t="s">
        <v>1189</v>
      </c>
      <c r="H791" s="133">
        <v>3884</v>
      </c>
      <c r="I791" s="131">
        <v>3</v>
      </c>
      <c r="J791" s="136">
        <f>สกลนคร!F110</f>
        <v>455843.15</v>
      </c>
      <c r="K791" s="135">
        <f>สกลนคร!AI110</f>
        <v>499695.66000000003</v>
      </c>
      <c r="L791" s="136">
        <f>สกลนคร!AJ110</f>
        <v>1298643.19</v>
      </c>
      <c r="M791" s="136">
        <f>สกลนคร!AK110</f>
        <v>1188360.2</v>
      </c>
      <c r="N791" s="132"/>
      <c r="O791" s="132"/>
      <c r="P791" s="132"/>
      <c r="Q791" s="124">
        <f t="shared" si="29"/>
        <v>110282.98999999999</v>
      </c>
      <c r="R791" s="125">
        <f t="shared" si="30"/>
        <v>334.35715499485065</v>
      </c>
    </row>
    <row r="792" spans="1:18" x14ac:dyDescent="0.35">
      <c r="A792" s="131">
        <v>4</v>
      </c>
      <c r="B792" s="132" t="s">
        <v>61</v>
      </c>
      <c r="C792" s="132" t="s">
        <v>495</v>
      </c>
      <c r="D792" s="132" t="s">
        <v>129</v>
      </c>
      <c r="E792" s="132" t="s">
        <v>496</v>
      </c>
      <c r="F792" s="132" t="s">
        <v>180</v>
      </c>
      <c r="G792" s="132" t="s">
        <v>1190</v>
      </c>
      <c r="H792" s="133">
        <v>4358</v>
      </c>
      <c r="I792" s="131">
        <v>3</v>
      </c>
      <c r="J792" s="136">
        <f>สกลนคร!F111</f>
        <v>436538.34</v>
      </c>
      <c r="K792" s="135">
        <f>สกลนคร!AI111</f>
        <v>495782.39</v>
      </c>
      <c r="L792" s="136">
        <f>สกลนคร!AJ111</f>
        <v>1579734.82</v>
      </c>
      <c r="M792" s="136">
        <f>สกลนคร!AK111</f>
        <v>1375492.01</v>
      </c>
      <c r="N792" s="132"/>
      <c r="O792" s="132"/>
      <c r="P792" s="132"/>
      <c r="Q792" s="124">
        <f t="shared" si="29"/>
        <v>204242.81000000006</v>
      </c>
      <c r="R792" s="125">
        <f t="shared" si="30"/>
        <v>362.49078017439194</v>
      </c>
    </row>
    <row r="793" spans="1:18" x14ac:dyDescent="0.35">
      <c r="A793" s="131">
        <v>5</v>
      </c>
      <c r="B793" s="132" t="s">
        <v>61</v>
      </c>
      <c r="C793" s="132" t="s">
        <v>495</v>
      </c>
      <c r="D793" s="132" t="s">
        <v>129</v>
      </c>
      <c r="E793" s="132" t="s">
        <v>496</v>
      </c>
      <c r="F793" s="132" t="s">
        <v>180</v>
      </c>
      <c r="G793" s="132" t="s">
        <v>1191</v>
      </c>
      <c r="H793" s="133">
        <v>1985</v>
      </c>
      <c r="I793" s="131">
        <v>2</v>
      </c>
      <c r="J793" s="136">
        <f>สกลนคร!F112</f>
        <v>146777.41</v>
      </c>
      <c r="K793" s="135">
        <f>สกลนคร!AI112</f>
        <v>176996.78</v>
      </c>
      <c r="L793" s="136">
        <f>สกลนคร!AJ112</f>
        <v>1125993.55</v>
      </c>
      <c r="M793" s="136">
        <f>สกลนคร!AK112</f>
        <v>1048952.28</v>
      </c>
      <c r="N793" s="132"/>
      <c r="O793" s="132"/>
      <c r="P793" s="132"/>
      <c r="Q793" s="124">
        <f t="shared" si="29"/>
        <v>77041.270000000019</v>
      </c>
      <c r="R793" s="125">
        <f t="shared" si="30"/>
        <v>567.25115869017634</v>
      </c>
    </row>
    <row r="794" spans="1:18" x14ac:dyDescent="0.35">
      <c r="A794" s="131">
        <v>6</v>
      </c>
      <c r="B794" s="132" t="s">
        <v>61</v>
      </c>
      <c r="C794" s="132" t="s">
        <v>495</v>
      </c>
      <c r="D794" s="132" t="s">
        <v>129</v>
      </c>
      <c r="E794" s="132" t="s">
        <v>496</v>
      </c>
      <c r="F794" s="132" t="s">
        <v>180</v>
      </c>
      <c r="G794" s="132" t="s">
        <v>1192</v>
      </c>
      <c r="H794" s="133">
        <v>4265</v>
      </c>
      <c r="I794" s="131">
        <v>3</v>
      </c>
      <c r="J794" s="136">
        <f>สกลนคร!F113</f>
        <v>234457.44</v>
      </c>
      <c r="K794" s="135">
        <f>สกลนคร!AI113</f>
        <v>248482.95</v>
      </c>
      <c r="L794" s="136">
        <f>สกลนคร!AJ113</f>
        <v>1528452.52</v>
      </c>
      <c r="M794" s="136">
        <f>สกลนคร!AK113</f>
        <v>1506253.07</v>
      </c>
      <c r="N794" s="132"/>
      <c r="O794" s="132"/>
      <c r="P794" s="132"/>
      <c r="Q794" s="124">
        <f t="shared" si="29"/>
        <v>22199.449999999953</v>
      </c>
      <c r="R794" s="125">
        <f t="shared" si="30"/>
        <v>358.37104806565065</v>
      </c>
    </row>
    <row r="795" spans="1:18" x14ac:dyDescent="0.35">
      <c r="A795" s="131">
        <v>7</v>
      </c>
      <c r="B795" s="132" t="s">
        <v>61</v>
      </c>
      <c r="C795" s="132" t="s">
        <v>495</v>
      </c>
      <c r="D795" s="132" t="s">
        <v>129</v>
      </c>
      <c r="E795" s="132" t="s">
        <v>496</v>
      </c>
      <c r="F795" s="132" t="s">
        <v>180</v>
      </c>
      <c r="G795" s="132" t="s">
        <v>1193</v>
      </c>
      <c r="H795" s="133">
        <v>2947</v>
      </c>
      <c r="I795" s="131">
        <v>2</v>
      </c>
      <c r="J795" s="136">
        <f>สกลนคร!F114</f>
        <v>300764.23</v>
      </c>
      <c r="K795" s="135">
        <f>สกลนคร!AI114</f>
        <v>340228.25</v>
      </c>
      <c r="L795" s="136">
        <f>สกลนคร!AJ114</f>
        <v>878307.39</v>
      </c>
      <c r="M795" s="136">
        <f>สกลนคร!AK114</f>
        <v>872705.39</v>
      </c>
      <c r="N795" s="132"/>
      <c r="O795" s="132"/>
      <c r="P795" s="132"/>
      <c r="Q795" s="124">
        <f t="shared" si="29"/>
        <v>5602</v>
      </c>
      <c r="R795" s="125">
        <f t="shared" si="30"/>
        <v>298.0344044791313</v>
      </c>
    </row>
    <row r="796" spans="1:18" s="143" customFormat="1" x14ac:dyDescent="0.35">
      <c r="A796" s="137">
        <v>9</v>
      </c>
      <c r="B796" s="138" t="s">
        <v>61</v>
      </c>
      <c r="C796" s="138"/>
      <c r="D796" s="138"/>
      <c r="E796" s="138" t="s">
        <v>77</v>
      </c>
      <c r="F796" s="138"/>
      <c r="G796" s="138" t="s">
        <v>498</v>
      </c>
      <c r="H796" s="144">
        <f>SUM(H790:H795)</f>
        <v>20222</v>
      </c>
      <c r="I796" s="137"/>
      <c r="J796" s="140">
        <f>SUM(J789:J795)</f>
        <v>1921602.77</v>
      </c>
      <c r="K796" s="140">
        <f>SUM(K789:K795)</f>
        <v>2141606.23</v>
      </c>
      <c r="L796" s="140">
        <f>SUM(L789:L795)</f>
        <v>7463777.5999999987</v>
      </c>
      <c r="M796" s="140">
        <f>SUM(M789:M795)</f>
        <v>6980012.6200000001</v>
      </c>
      <c r="N796" s="138">
        <v>6</v>
      </c>
      <c r="O796" s="138">
        <v>6</v>
      </c>
      <c r="P796" s="138">
        <f>N796-O796</f>
        <v>0</v>
      </c>
      <c r="Q796" s="141">
        <f t="shared" si="29"/>
        <v>483764.97999999858</v>
      </c>
      <c r="R796" s="142">
        <f>L796/H796</f>
        <v>369.09195925229943</v>
      </c>
    </row>
    <row r="797" spans="1:18" x14ac:dyDescent="0.35">
      <c r="A797" s="131">
        <v>1</v>
      </c>
      <c r="B797" s="132" t="s">
        <v>61</v>
      </c>
      <c r="C797" s="132" t="s">
        <v>499</v>
      </c>
      <c r="D797" s="132" t="s">
        <v>134</v>
      </c>
      <c r="E797" s="132" t="s">
        <v>500</v>
      </c>
      <c r="F797" s="132" t="s">
        <v>210</v>
      </c>
      <c r="G797" s="132" t="s">
        <v>501</v>
      </c>
      <c r="H797" s="133"/>
      <c r="I797" s="131"/>
      <c r="J797" s="134"/>
      <c r="K797" s="135"/>
      <c r="L797" s="136"/>
      <c r="M797" s="136"/>
      <c r="N797" s="132"/>
      <c r="O797" s="132"/>
      <c r="P797" s="132"/>
    </row>
    <row r="798" spans="1:18" x14ac:dyDescent="0.35">
      <c r="A798" s="131">
        <v>2</v>
      </c>
      <c r="B798" s="132" t="s">
        <v>61</v>
      </c>
      <c r="C798" s="132" t="s">
        <v>499</v>
      </c>
      <c r="D798" s="132" t="s">
        <v>134</v>
      </c>
      <c r="E798" s="132" t="s">
        <v>500</v>
      </c>
      <c r="F798" s="132" t="s">
        <v>180</v>
      </c>
      <c r="G798" s="132" t="s">
        <v>1194</v>
      </c>
      <c r="H798" s="133">
        <v>4403</v>
      </c>
      <c r="I798" s="131">
        <v>3</v>
      </c>
      <c r="J798" s="136">
        <f>สกลนคร!F115</f>
        <v>367591.26</v>
      </c>
      <c r="K798" s="135">
        <f>สกลนคร!AI115</f>
        <v>405001.59</v>
      </c>
      <c r="L798" s="136">
        <f>สกลนคร!AJ115</f>
        <v>1644773.1</v>
      </c>
      <c r="M798" s="136">
        <f>สกลนคร!AK115</f>
        <v>1490281.7</v>
      </c>
      <c r="N798" s="132"/>
      <c r="O798" s="132"/>
      <c r="P798" s="132"/>
      <c r="Q798" s="124">
        <f t="shared" si="29"/>
        <v>154491.40000000014</v>
      </c>
      <c r="R798" s="125">
        <f t="shared" si="30"/>
        <v>373.55736997501708</v>
      </c>
    </row>
    <row r="799" spans="1:18" x14ac:dyDescent="0.35">
      <c r="A799" s="131">
        <v>3</v>
      </c>
      <c r="B799" s="132" t="s">
        <v>61</v>
      </c>
      <c r="C799" s="132" t="s">
        <v>499</v>
      </c>
      <c r="D799" s="132" t="s">
        <v>134</v>
      </c>
      <c r="E799" s="132" t="s">
        <v>500</v>
      </c>
      <c r="F799" s="132" t="s">
        <v>180</v>
      </c>
      <c r="G799" s="132" t="s">
        <v>1195</v>
      </c>
      <c r="H799" s="133">
        <v>5267</v>
      </c>
      <c r="I799" s="131">
        <v>4</v>
      </c>
      <c r="J799" s="136">
        <f>สกลนคร!F116</f>
        <v>693872.34</v>
      </c>
      <c r="K799" s="135">
        <f>สกลนคร!AI116</f>
        <v>732081.85</v>
      </c>
      <c r="L799" s="136">
        <f>สกลนคร!AJ116</f>
        <v>1580158.24</v>
      </c>
      <c r="M799" s="136">
        <f>สกลนคร!AK116</f>
        <v>1394017.53</v>
      </c>
      <c r="N799" s="132"/>
      <c r="O799" s="132"/>
      <c r="P799" s="132"/>
      <c r="Q799" s="124">
        <f t="shared" si="29"/>
        <v>186140.70999999996</v>
      </c>
      <c r="R799" s="125">
        <f t="shared" si="30"/>
        <v>300.01105752800453</v>
      </c>
    </row>
    <row r="800" spans="1:18" x14ac:dyDescent="0.35">
      <c r="A800" s="131">
        <v>4</v>
      </c>
      <c r="B800" s="132" t="s">
        <v>61</v>
      </c>
      <c r="C800" s="132" t="s">
        <v>499</v>
      </c>
      <c r="D800" s="132" t="s">
        <v>134</v>
      </c>
      <c r="E800" s="132" t="s">
        <v>500</v>
      </c>
      <c r="F800" s="132" t="s">
        <v>180</v>
      </c>
      <c r="G800" s="132" t="s">
        <v>1196</v>
      </c>
      <c r="H800" s="133">
        <v>5254</v>
      </c>
      <c r="I800" s="131">
        <v>4</v>
      </c>
      <c r="J800" s="136">
        <f>สกลนคร!F117</f>
        <v>892380.68</v>
      </c>
      <c r="K800" s="135">
        <f>สกลนคร!AI117</f>
        <v>922246.10000000009</v>
      </c>
      <c r="L800" s="136">
        <f>สกลนคร!AJ117</f>
        <v>1618145.3599999999</v>
      </c>
      <c r="M800" s="136">
        <f>สกลนคร!AK117</f>
        <v>1547508.56</v>
      </c>
      <c r="N800" s="132"/>
      <c r="O800" s="132"/>
      <c r="P800" s="132"/>
      <c r="Q800" s="124">
        <f t="shared" si="29"/>
        <v>70636.799999999814</v>
      </c>
      <c r="R800" s="125">
        <f t="shared" si="30"/>
        <v>307.98350970688995</v>
      </c>
    </row>
    <row r="801" spans="1:18" x14ac:dyDescent="0.35">
      <c r="A801" s="131">
        <v>5</v>
      </c>
      <c r="B801" s="132" t="s">
        <v>61</v>
      </c>
      <c r="C801" s="132" t="s">
        <v>499</v>
      </c>
      <c r="D801" s="132" t="s">
        <v>134</v>
      </c>
      <c r="E801" s="132" t="s">
        <v>500</v>
      </c>
      <c r="F801" s="132" t="s">
        <v>180</v>
      </c>
      <c r="G801" s="132" t="s">
        <v>1197</v>
      </c>
      <c r="H801" s="133">
        <v>3104</v>
      </c>
      <c r="I801" s="131">
        <v>3</v>
      </c>
      <c r="J801" s="136">
        <f>สกลนคร!F118</f>
        <v>662429.85</v>
      </c>
      <c r="K801" s="135">
        <f>สกลนคร!AI118</f>
        <v>721794.79</v>
      </c>
      <c r="L801" s="136">
        <f>สกลนคร!AJ118</f>
        <v>1324190.97</v>
      </c>
      <c r="M801" s="136">
        <f>สกลนคร!AK118</f>
        <v>1204684.56</v>
      </c>
      <c r="N801" s="132"/>
      <c r="O801" s="132"/>
      <c r="P801" s="132"/>
      <c r="Q801" s="124">
        <f t="shared" si="29"/>
        <v>119506.40999999992</v>
      </c>
      <c r="R801" s="125">
        <f t="shared" si="30"/>
        <v>426.60791559278351</v>
      </c>
    </row>
    <row r="802" spans="1:18" x14ac:dyDescent="0.35">
      <c r="A802" s="131">
        <v>6</v>
      </c>
      <c r="B802" s="132" t="s">
        <v>61</v>
      </c>
      <c r="C802" s="132" t="s">
        <v>499</v>
      </c>
      <c r="D802" s="132" t="s">
        <v>134</v>
      </c>
      <c r="E802" s="132" t="s">
        <v>500</v>
      </c>
      <c r="F802" s="132" t="s">
        <v>180</v>
      </c>
      <c r="G802" s="132" t="s">
        <v>1198</v>
      </c>
      <c r="H802" s="133">
        <v>5560</v>
      </c>
      <c r="I802" s="131">
        <v>4</v>
      </c>
      <c r="J802" s="136">
        <f>สกลนคร!F119</f>
        <v>1203665.81</v>
      </c>
      <c r="K802" s="135">
        <f>สกลนคร!AI119</f>
        <v>1213916.47</v>
      </c>
      <c r="L802" s="136">
        <f>สกลนคร!AJ119</f>
        <v>1737791.78</v>
      </c>
      <c r="M802" s="136">
        <f>สกลนคร!AK119</f>
        <v>1507171.1800000002</v>
      </c>
      <c r="N802" s="132"/>
      <c r="O802" s="132"/>
      <c r="P802" s="132"/>
      <c r="Q802" s="124">
        <f t="shared" si="29"/>
        <v>230620.59999999986</v>
      </c>
      <c r="R802" s="125">
        <f t="shared" si="30"/>
        <v>312.55247841726617</v>
      </c>
    </row>
    <row r="803" spans="1:18" x14ac:dyDescent="0.35">
      <c r="A803" s="131">
        <v>7</v>
      </c>
      <c r="B803" s="132" t="s">
        <v>61</v>
      </c>
      <c r="C803" s="132" t="s">
        <v>499</v>
      </c>
      <c r="D803" s="132" t="s">
        <v>134</v>
      </c>
      <c r="E803" s="132" t="s">
        <v>500</v>
      </c>
      <c r="F803" s="132" t="s">
        <v>180</v>
      </c>
      <c r="G803" s="132" t="s">
        <v>1199</v>
      </c>
      <c r="H803" s="133">
        <v>4224</v>
      </c>
      <c r="I803" s="131">
        <v>3</v>
      </c>
      <c r="J803" s="136">
        <f>สกลนคร!F120</f>
        <v>984149.39</v>
      </c>
      <c r="K803" s="135">
        <f>สกลนคร!AI120</f>
        <v>999642.01</v>
      </c>
      <c r="L803" s="136">
        <f>สกลนคร!AJ120</f>
        <v>1490273.22</v>
      </c>
      <c r="M803" s="136">
        <f>สกลนคร!AK120</f>
        <v>1444461.72</v>
      </c>
      <c r="N803" s="132"/>
      <c r="O803" s="132"/>
      <c r="P803" s="132"/>
      <c r="Q803" s="124">
        <f t="shared" si="29"/>
        <v>45811.5</v>
      </c>
      <c r="R803" s="125">
        <f t="shared" si="30"/>
        <v>352.81089488636366</v>
      </c>
    </row>
    <row r="804" spans="1:18" x14ac:dyDescent="0.35">
      <c r="A804" s="131">
        <v>8</v>
      </c>
      <c r="B804" s="132" t="s">
        <v>61</v>
      </c>
      <c r="C804" s="132" t="s">
        <v>499</v>
      </c>
      <c r="D804" s="132" t="s">
        <v>134</v>
      </c>
      <c r="E804" s="132" t="s">
        <v>500</v>
      </c>
      <c r="F804" s="132" t="s">
        <v>180</v>
      </c>
      <c r="G804" s="132" t="s">
        <v>1200</v>
      </c>
      <c r="H804" s="133">
        <v>6946</v>
      </c>
      <c r="I804" s="131">
        <v>5</v>
      </c>
      <c r="J804" s="136">
        <f>สกลนคร!F121</f>
        <v>798818.44</v>
      </c>
      <c r="K804" s="135">
        <f>สกลนคร!AI121</f>
        <v>835792.25999999989</v>
      </c>
      <c r="L804" s="136">
        <f>สกลนคร!AJ121</f>
        <v>1889432.63</v>
      </c>
      <c r="M804" s="136">
        <f>สกลนคร!AK121</f>
        <v>1674652.29</v>
      </c>
      <c r="N804" s="132"/>
      <c r="O804" s="132"/>
      <c r="P804" s="132"/>
      <c r="Q804" s="124">
        <f t="shared" si="29"/>
        <v>214780.33999999985</v>
      </c>
      <c r="R804" s="125">
        <f t="shared" si="30"/>
        <v>272.01736682983011</v>
      </c>
    </row>
    <row r="805" spans="1:18" x14ac:dyDescent="0.35">
      <c r="A805" s="131">
        <v>9</v>
      </c>
      <c r="B805" s="132" t="s">
        <v>61</v>
      </c>
      <c r="C805" s="132" t="s">
        <v>499</v>
      </c>
      <c r="D805" s="132" t="s">
        <v>134</v>
      </c>
      <c r="E805" s="132" t="s">
        <v>500</v>
      </c>
      <c r="F805" s="132" t="s">
        <v>180</v>
      </c>
      <c r="G805" s="132" t="s">
        <v>1201</v>
      </c>
      <c r="H805" s="133">
        <v>4263</v>
      </c>
      <c r="I805" s="131">
        <v>3</v>
      </c>
      <c r="J805" s="136">
        <f>สกลนคร!F122</f>
        <v>842915.18</v>
      </c>
      <c r="K805" s="135">
        <f>สกลนคร!AI122</f>
        <v>875980.1100000001</v>
      </c>
      <c r="L805" s="136">
        <f>สกลนคร!AJ122</f>
        <v>1476108.42</v>
      </c>
      <c r="M805" s="136">
        <f>สกลนคร!AK122</f>
        <v>1220618.5900000001</v>
      </c>
      <c r="N805" s="132"/>
      <c r="O805" s="132"/>
      <c r="P805" s="132"/>
      <c r="Q805" s="124">
        <f t="shared" si="29"/>
        <v>255489.82999999984</v>
      </c>
      <c r="R805" s="125">
        <f t="shared" si="30"/>
        <v>346.26047853624209</v>
      </c>
    </row>
    <row r="806" spans="1:18" x14ac:dyDescent="0.35">
      <c r="A806" s="131">
        <v>10</v>
      </c>
      <c r="B806" s="132" t="s">
        <v>61</v>
      </c>
      <c r="C806" s="132" t="s">
        <v>499</v>
      </c>
      <c r="D806" s="132" t="s">
        <v>134</v>
      </c>
      <c r="E806" s="132" t="s">
        <v>500</v>
      </c>
      <c r="F806" s="132" t="s">
        <v>180</v>
      </c>
      <c r="G806" s="132" t="s">
        <v>1202</v>
      </c>
      <c r="H806" s="133">
        <v>3035</v>
      </c>
      <c r="I806" s="131">
        <v>3</v>
      </c>
      <c r="J806" s="136">
        <f>สกลนคร!F123</f>
        <v>737069.38</v>
      </c>
      <c r="K806" s="135">
        <f>สกลนคร!AI123</f>
        <v>771583.26</v>
      </c>
      <c r="L806" s="136">
        <f>สกลนคร!AJ123</f>
        <v>1235564.6400000001</v>
      </c>
      <c r="M806" s="136">
        <f>สกลนคร!AK123</f>
        <v>1004043.51</v>
      </c>
      <c r="N806" s="132"/>
      <c r="O806" s="132"/>
      <c r="P806" s="132"/>
      <c r="Q806" s="124">
        <f t="shared" si="29"/>
        <v>231521.13000000012</v>
      </c>
      <c r="R806" s="125">
        <f t="shared" si="30"/>
        <v>407.10531795716645</v>
      </c>
    </row>
    <row r="807" spans="1:18" x14ac:dyDescent="0.35">
      <c r="A807" s="131">
        <v>11</v>
      </c>
      <c r="B807" s="132" t="s">
        <v>61</v>
      </c>
      <c r="C807" s="132" t="s">
        <v>499</v>
      </c>
      <c r="D807" s="132" t="s">
        <v>134</v>
      </c>
      <c r="E807" s="132" t="s">
        <v>500</v>
      </c>
      <c r="F807" s="132" t="s">
        <v>180</v>
      </c>
      <c r="G807" s="132" t="s">
        <v>1203</v>
      </c>
      <c r="H807" s="133">
        <v>3444</v>
      </c>
      <c r="I807" s="131">
        <v>3</v>
      </c>
      <c r="J807" s="136">
        <f>สกลนคร!F124</f>
        <v>674832.96</v>
      </c>
      <c r="K807" s="135">
        <f>สกลนคร!AI124</f>
        <v>711484.24</v>
      </c>
      <c r="L807" s="136">
        <f>สกลนคร!AJ124</f>
        <v>1227483.02</v>
      </c>
      <c r="M807" s="136">
        <f>สกลนคร!AK124</f>
        <v>1126345.1299999999</v>
      </c>
      <c r="N807" s="132"/>
      <c r="O807" s="132"/>
      <c r="P807" s="132"/>
      <c r="Q807" s="124">
        <f t="shared" si="29"/>
        <v>101137.89000000013</v>
      </c>
      <c r="R807" s="125">
        <f t="shared" si="30"/>
        <v>356.41202671312431</v>
      </c>
    </row>
    <row r="808" spans="1:18" s="143" customFormat="1" x14ac:dyDescent="0.35">
      <c r="A808" s="137">
        <v>10</v>
      </c>
      <c r="B808" s="138" t="s">
        <v>61</v>
      </c>
      <c r="C808" s="138"/>
      <c r="D808" s="138"/>
      <c r="E808" s="138" t="s">
        <v>77</v>
      </c>
      <c r="F808" s="138"/>
      <c r="G808" s="138" t="s">
        <v>502</v>
      </c>
      <c r="H808" s="144">
        <f>SUM(H797:H807)</f>
        <v>45500</v>
      </c>
      <c r="I808" s="137"/>
      <c r="J808" s="140">
        <f>SUM(J797:J807)</f>
        <v>7857725.2899999991</v>
      </c>
      <c r="K808" s="140">
        <f>SUM(K797:K807)</f>
        <v>8189522.6799999997</v>
      </c>
      <c r="L808" s="140">
        <f>SUM(L797:L807)</f>
        <v>15223921.380000001</v>
      </c>
      <c r="M808" s="140">
        <f>SUM(M797:M807)</f>
        <v>13613784.77</v>
      </c>
      <c r="N808" s="138">
        <v>10</v>
      </c>
      <c r="O808" s="138">
        <v>10</v>
      </c>
      <c r="P808" s="138">
        <f>N808-O808</f>
        <v>0</v>
      </c>
      <c r="Q808" s="141">
        <f t="shared" si="29"/>
        <v>1610136.6100000013</v>
      </c>
      <c r="R808" s="142">
        <f>L808/H808</f>
        <v>334.59167868131868</v>
      </c>
    </row>
    <row r="809" spans="1:18" x14ac:dyDescent="0.35">
      <c r="A809" s="131">
        <v>1</v>
      </c>
      <c r="B809" s="132" t="s">
        <v>61</v>
      </c>
      <c r="C809" s="132" t="s">
        <v>503</v>
      </c>
      <c r="D809" s="132" t="s">
        <v>138</v>
      </c>
      <c r="E809" s="132" t="s">
        <v>504</v>
      </c>
      <c r="F809" s="132" t="s">
        <v>210</v>
      </c>
      <c r="G809" s="132" t="s">
        <v>505</v>
      </c>
      <c r="H809" s="133"/>
      <c r="I809" s="131"/>
      <c r="J809" s="134"/>
      <c r="K809" s="135"/>
      <c r="L809" s="136"/>
      <c r="M809" s="136"/>
      <c r="N809" s="132"/>
      <c r="O809" s="132"/>
      <c r="P809" s="132"/>
    </row>
    <row r="810" spans="1:18" x14ac:dyDescent="0.35">
      <c r="A810" s="131">
        <v>2</v>
      </c>
      <c r="B810" s="132" t="s">
        <v>61</v>
      </c>
      <c r="C810" s="132" t="s">
        <v>503</v>
      </c>
      <c r="D810" s="132" t="s">
        <v>138</v>
      </c>
      <c r="E810" s="132" t="s">
        <v>504</v>
      </c>
      <c r="F810" s="132" t="s">
        <v>180</v>
      </c>
      <c r="G810" s="132" t="s">
        <v>1204</v>
      </c>
      <c r="H810" s="133">
        <v>2224</v>
      </c>
      <c r="I810" s="131">
        <v>2</v>
      </c>
      <c r="J810" s="136">
        <f>สกลนคร!F125</f>
        <v>379510.93</v>
      </c>
      <c r="K810" s="135">
        <f>สกลนคร!AI125</f>
        <v>454646.70999999996</v>
      </c>
      <c r="L810" s="136">
        <f>สกลนคร!AJ125</f>
        <v>1127610.46</v>
      </c>
      <c r="M810" s="136">
        <f>สกลนคร!AK125</f>
        <v>952612.87000000011</v>
      </c>
      <c r="N810" s="132"/>
      <c r="O810" s="132"/>
      <c r="P810" s="132"/>
      <c r="Q810" s="124">
        <f t="shared" si="29"/>
        <v>174997.58999999985</v>
      </c>
      <c r="R810" s="125">
        <f t="shared" si="30"/>
        <v>507.01909172661868</v>
      </c>
    </row>
    <row r="811" spans="1:18" x14ac:dyDescent="0.35">
      <c r="A811" s="131">
        <v>3</v>
      </c>
      <c r="B811" s="132" t="s">
        <v>61</v>
      </c>
      <c r="C811" s="132" t="s">
        <v>503</v>
      </c>
      <c r="D811" s="132" t="s">
        <v>138</v>
      </c>
      <c r="E811" s="132" t="s">
        <v>504</v>
      </c>
      <c r="F811" s="132" t="s">
        <v>180</v>
      </c>
      <c r="G811" s="132" t="s">
        <v>1205</v>
      </c>
      <c r="H811" s="133">
        <v>6948</v>
      </c>
      <c r="I811" s="131">
        <v>5</v>
      </c>
      <c r="J811" s="136">
        <f>สกลนคร!F126</f>
        <v>261103.53</v>
      </c>
      <c r="K811" s="135">
        <f>สกลนคร!AI126</f>
        <v>381797.44</v>
      </c>
      <c r="L811" s="136">
        <f>สกลนคร!AJ126</f>
        <v>2541775.54</v>
      </c>
      <c r="M811" s="136">
        <f>สกลนคร!AK126</f>
        <v>1973505.75</v>
      </c>
      <c r="N811" s="132"/>
      <c r="O811" s="132"/>
      <c r="P811" s="132"/>
      <c r="Q811" s="124">
        <f t="shared" si="29"/>
        <v>568269.79</v>
      </c>
      <c r="R811" s="125">
        <f t="shared" si="30"/>
        <v>365.82837363270005</v>
      </c>
    </row>
    <row r="812" spans="1:18" x14ac:dyDescent="0.35">
      <c r="A812" s="131">
        <v>4</v>
      </c>
      <c r="B812" s="132" t="s">
        <v>61</v>
      </c>
      <c r="C812" s="132" t="s">
        <v>503</v>
      </c>
      <c r="D812" s="132" t="s">
        <v>138</v>
      </c>
      <c r="E812" s="132" t="s">
        <v>504</v>
      </c>
      <c r="F812" s="132" t="s">
        <v>180</v>
      </c>
      <c r="G812" s="132" t="s">
        <v>1206</v>
      </c>
      <c r="H812" s="133">
        <v>2265</v>
      </c>
      <c r="I812" s="131">
        <v>2</v>
      </c>
      <c r="J812" s="136">
        <f>สกลนคร!F127</f>
        <v>246823.95</v>
      </c>
      <c r="K812" s="135">
        <f>สกลนคร!AI127</f>
        <v>233842.75</v>
      </c>
      <c r="L812" s="136">
        <f>สกลนคร!AJ127</f>
        <v>1071859.1200000001</v>
      </c>
      <c r="M812" s="136">
        <f>สกลนคร!AK127</f>
        <v>853406.58</v>
      </c>
      <c r="N812" s="132"/>
      <c r="O812" s="132"/>
      <c r="P812" s="132"/>
      <c r="Q812" s="124">
        <f t="shared" si="29"/>
        <v>218452.54000000015</v>
      </c>
      <c r="R812" s="125">
        <f t="shared" si="30"/>
        <v>473.22698454746143</v>
      </c>
    </row>
    <row r="813" spans="1:18" x14ac:dyDescent="0.35">
      <c r="A813" s="131">
        <v>5</v>
      </c>
      <c r="B813" s="132" t="s">
        <v>61</v>
      </c>
      <c r="C813" s="132" t="s">
        <v>503</v>
      </c>
      <c r="D813" s="132" t="s">
        <v>138</v>
      </c>
      <c r="E813" s="132" t="s">
        <v>504</v>
      </c>
      <c r="F813" s="132" t="s">
        <v>180</v>
      </c>
      <c r="G813" s="132" t="s">
        <v>1207</v>
      </c>
      <c r="H813" s="133">
        <v>4502</v>
      </c>
      <c r="I813" s="131">
        <v>4</v>
      </c>
      <c r="J813" s="136">
        <f>สกลนคร!F128</f>
        <v>388181.02</v>
      </c>
      <c r="K813" s="135">
        <f>สกลนคร!AI128</f>
        <v>545516.98</v>
      </c>
      <c r="L813" s="136">
        <f>สกลนคร!AJ128</f>
        <v>1832969.24</v>
      </c>
      <c r="M813" s="136">
        <f>สกลนคร!AK128</f>
        <v>1500280.0699999998</v>
      </c>
      <c r="N813" s="132"/>
      <c r="O813" s="132"/>
      <c r="P813" s="132"/>
      <c r="Q813" s="124">
        <f t="shared" si="29"/>
        <v>332689.17000000016</v>
      </c>
      <c r="R813" s="125">
        <f t="shared" si="30"/>
        <v>407.14554420257662</v>
      </c>
    </row>
    <row r="814" spans="1:18" x14ac:dyDescent="0.35">
      <c r="A814" s="131">
        <v>6</v>
      </c>
      <c r="B814" s="132" t="s">
        <v>61</v>
      </c>
      <c r="C814" s="132" t="s">
        <v>503</v>
      </c>
      <c r="D814" s="132" t="s">
        <v>138</v>
      </c>
      <c r="E814" s="132" t="s">
        <v>504</v>
      </c>
      <c r="F814" s="132" t="s">
        <v>180</v>
      </c>
      <c r="G814" s="132" t="s">
        <v>1208</v>
      </c>
      <c r="H814" s="133">
        <v>6455</v>
      </c>
      <c r="I814" s="131">
        <v>5</v>
      </c>
      <c r="J814" s="136">
        <f>สกลนคร!F129</f>
        <v>710159.76</v>
      </c>
      <c r="K814" s="135">
        <f>สกลนคร!AI129</f>
        <v>762065.72</v>
      </c>
      <c r="L814" s="136">
        <f>สกลนคร!AJ129</f>
        <v>1769003.3900000001</v>
      </c>
      <c r="M814" s="136">
        <f>สกลนคร!AK129</f>
        <v>1554615.27</v>
      </c>
      <c r="N814" s="132"/>
      <c r="O814" s="132"/>
      <c r="P814" s="132"/>
      <c r="Q814" s="124">
        <f t="shared" si="29"/>
        <v>214388.12000000011</v>
      </c>
      <c r="R814" s="125">
        <f t="shared" si="30"/>
        <v>274.05164833462436</v>
      </c>
    </row>
    <row r="815" spans="1:18" x14ac:dyDescent="0.35">
      <c r="A815" s="131">
        <v>7</v>
      </c>
      <c r="B815" s="132" t="s">
        <v>61</v>
      </c>
      <c r="C815" s="132" t="s">
        <v>503</v>
      </c>
      <c r="D815" s="132" t="s">
        <v>138</v>
      </c>
      <c r="E815" s="132" t="s">
        <v>504</v>
      </c>
      <c r="F815" s="132" t="s">
        <v>180</v>
      </c>
      <c r="G815" s="132" t="s">
        <v>1209</v>
      </c>
      <c r="H815" s="133">
        <v>1661</v>
      </c>
      <c r="I815" s="131">
        <v>2</v>
      </c>
      <c r="J815" s="136">
        <f>สกลนคร!F130</f>
        <v>139229.32</v>
      </c>
      <c r="K815" s="135">
        <f>สกลนคร!AI130</f>
        <v>202509.59</v>
      </c>
      <c r="L815" s="136">
        <f>สกลนคร!AJ130</f>
        <v>852533.68</v>
      </c>
      <c r="M815" s="136">
        <f>สกลนคร!AK130</f>
        <v>739512.82000000007</v>
      </c>
      <c r="N815" s="132"/>
      <c r="O815" s="132"/>
      <c r="P815" s="132"/>
      <c r="Q815" s="124">
        <f t="shared" si="29"/>
        <v>113020.85999999999</v>
      </c>
      <c r="R815" s="125">
        <f t="shared" si="30"/>
        <v>513.26531005418428</v>
      </c>
    </row>
    <row r="816" spans="1:18" x14ac:dyDescent="0.35">
      <c r="A816" s="131">
        <v>8</v>
      </c>
      <c r="B816" s="132" t="s">
        <v>61</v>
      </c>
      <c r="C816" s="132" t="s">
        <v>503</v>
      </c>
      <c r="D816" s="132" t="s">
        <v>138</v>
      </c>
      <c r="E816" s="132" t="s">
        <v>504</v>
      </c>
      <c r="F816" s="132" t="s">
        <v>180</v>
      </c>
      <c r="G816" s="132" t="s">
        <v>1210</v>
      </c>
      <c r="H816" s="133">
        <v>1935</v>
      </c>
      <c r="I816" s="131">
        <v>2</v>
      </c>
      <c r="J816" s="136">
        <f>สกลนคร!F131</f>
        <v>241798.27</v>
      </c>
      <c r="K816" s="135">
        <f>สกลนคร!AI131</f>
        <v>293572.56</v>
      </c>
      <c r="L816" s="136">
        <f>สกลนคร!AJ131</f>
        <v>976179.8</v>
      </c>
      <c r="M816" s="136">
        <f>สกลนคร!AK131</f>
        <v>940336.97000000009</v>
      </c>
      <c r="N816" s="132"/>
      <c r="O816" s="132"/>
      <c r="P816" s="132"/>
      <c r="Q816" s="124">
        <f t="shared" si="29"/>
        <v>35842.829999999958</v>
      </c>
      <c r="R816" s="125">
        <f t="shared" si="30"/>
        <v>504.48568475452197</v>
      </c>
    </row>
    <row r="817" spans="1:18" x14ac:dyDescent="0.35">
      <c r="A817" s="131">
        <v>9</v>
      </c>
      <c r="B817" s="132" t="s">
        <v>61</v>
      </c>
      <c r="C817" s="132" t="s">
        <v>503</v>
      </c>
      <c r="D817" s="132" t="s">
        <v>138</v>
      </c>
      <c r="E817" s="132" t="s">
        <v>504</v>
      </c>
      <c r="F817" s="132" t="s">
        <v>180</v>
      </c>
      <c r="G817" s="132" t="s">
        <v>1211</v>
      </c>
      <c r="H817" s="133">
        <v>4296</v>
      </c>
      <c r="I817" s="131">
        <v>3</v>
      </c>
      <c r="J817" s="136">
        <f>สกลนคร!F132</f>
        <v>360753.48</v>
      </c>
      <c r="K817" s="135">
        <f>สกลนคร!AI132</f>
        <v>475975.43</v>
      </c>
      <c r="L817" s="136">
        <f>สกลนคร!AJ132</f>
        <v>1551280.78</v>
      </c>
      <c r="M817" s="136">
        <f>สกลนคร!AK132</f>
        <v>1236533.6700000002</v>
      </c>
      <c r="N817" s="132"/>
      <c r="O817" s="132"/>
      <c r="P817" s="132"/>
      <c r="Q817" s="124">
        <f t="shared" si="29"/>
        <v>314747.10999999987</v>
      </c>
      <c r="R817" s="125">
        <f t="shared" si="30"/>
        <v>361.09887802607079</v>
      </c>
    </row>
    <row r="818" spans="1:18" x14ac:dyDescent="0.35">
      <c r="A818" s="131">
        <v>10</v>
      </c>
      <c r="B818" s="132" t="s">
        <v>61</v>
      </c>
      <c r="C818" s="132" t="s">
        <v>503</v>
      </c>
      <c r="D818" s="132" t="s">
        <v>138</v>
      </c>
      <c r="E818" s="132" t="s">
        <v>504</v>
      </c>
      <c r="F818" s="132" t="s">
        <v>180</v>
      </c>
      <c r="G818" s="132" t="s">
        <v>1212</v>
      </c>
      <c r="H818" s="133">
        <v>4985</v>
      </c>
      <c r="I818" s="131">
        <v>4</v>
      </c>
      <c r="J818" s="136">
        <f>สกลนคร!F133</f>
        <v>581857.07999999996</v>
      </c>
      <c r="K818" s="135">
        <f>สกลนคร!AI133</f>
        <v>710015.80999999994</v>
      </c>
      <c r="L818" s="136">
        <f>สกลนคร!AJ133</f>
        <v>1352277.05</v>
      </c>
      <c r="M818" s="136">
        <f>สกลนคร!AK133</f>
        <v>1208554.5</v>
      </c>
      <c r="N818" s="132"/>
      <c r="O818" s="132"/>
      <c r="P818" s="132"/>
      <c r="Q818" s="124">
        <f t="shared" si="29"/>
        <v>143722.55000000005</v>
      </c>
      <c r="R818" s="125">
        <f t="shared" si="30"/>
        <v>271.2692176529589</v>
      </c>
    </row>
    <row r="819" spans="1:18" x14ac:dyDescent="0.35">
      <c r="A819" s="131">
        <v>11</v>
      </c>
      <c r="B819" s="132" t="s">
        <v>61</v>
      </c>
      <c r="C819" s="132" t="s">
        <v>503</v>
      </c>
      <c r="D819" s="132" t="s">
        <v>138</v>
      </c>
      <c r="E819" s="132" t="s">
        <v>504</v>
      </c>
      <c r="F819" s="132" t="s">
        <v>180</v>
      </c>
      <c r="G819" s="132" t="s">
        <v>1213</v>
      </c>
      <c r="H819" s="133">
        <v>6488</v>
      </c>
      <c r="I819" s="131">
        <v>5</v>
      </c>
      <c r="J819" s="136">
        <f>สกลนคร!F134</f>
        <v>114913.92</v>
      </c>
      <c r="K819" s="135">
        <f>สกลนคร!AI134</f>
        <v>169271.74</v>
      </c>
      <c r="L819" s="136">
        <f>สกลนคร!AJ134</f>
        <v>1609361.1</v>
      </c>
      <c r="M819" s="136">
        <f>สกลนคร!AK134</f>
        <v>1456706.5600000001</v>
      </c>
      <c r="N819" s="132"/>
      <c r="O819" s="132"/>
      <c r="P819" s="132"/>
      <c r="Q819" s="124">
        <f t="shared" si="29"/>
        <v>152654.54000000004</v>
      </c>
      <c r="R819" s="125">
        <f t="shared" si="30"/>
        <v>248.05195745992603</v>
      </c>
    </row>
    <row r="820" spans="1:18" x14ac:dyDescent="0.35">
      <c r="A820" s="131">
        <v>12</v>
      </c>
      <c r="B820" s="132" t="s">
        <v>61</v>
      </c>
      <c r="C820" s="132" t="s">
        <v>503</v>
      </c>
      <c r="D820" s="132" t="s">
        <v>138</v>
      </c>
      <c r="E820" s="132" t="s">
        <v>504</v>
      </c>
      <c r="F820" s="132" t="s">
        <v>180</v>
      </c>
      <c r="G820" s="132" t="s">
        <v>1214</v>
      </c>
      <c r="H820" s="133">
        <v>789</v>
      </c>
      <c r="I820" s="131">
        <v>1</v>
      </c>
      <c r="J820" s="136">
        <f>สกลนคร!F135</f>
        <v>139153.29</v>
      </c>
      <c r="K820" s="135">
        <f>สกลนคร!AI135</f>
        <v>173092.73</v>
      </c>
      <c r="L820" s="136">
        <f>สกลนคร!AJ135</f>
        <v>733771.19</v>
      </c>
      <c r="M820" s="136">
        <f>สกลนคร!AK135</f>
        <v>648406.5</v>
      </c>
      <c r="N820" s="132"/>
      <c r="O820" s="132"/>
      <c r="P820" s="132"/>
      <c r="Q820" s="124">
        <f t="shared" si="29"/>
        <v>85364.689999999944</v>
      </c>
      <c r="R820" s="125">
        <f t="shared" si="30"/>
        <v>930.00150823827619</v>
      </c>
    </row>
    <row r="821" spans="1:18" s="143" customFormat="1" x14ac:dyDescent="0.35">
      <c r="A821" s="137">
        <v>11</v>
      </c>
      <c r="B821" s="138" t="s">
        <v>61</v>
      </c>
      <c r="C821" s="138"/>
      <c r="D821" s="138"/>
      <c r="E821" s="138" t="s">
        <v>77</v>
      </c>
      <c r="F821" s="138"/>
      <c r="G821" s="138" t="s">
        <v>506</v>
      </c>
      <c r="H821" s="144">
        <f>SUM(H809:H820)</f>
        <v>42548</v>
      </c>
      <c r="I821" s="137"/>
      <c r="J821" s="140">
        <f>SUM(J809:J820)</f>
        <v>3563484.55</v>
      </c>
      <c r="K821" s="140">
        <f>SUM(K809:K820)</f>
        <v>4402307.46</v>
      </c>
      <c r="L821" s="140">
        <f>SUM(L809:L820)</f>
        <v>15418621.35</v>
      </c>
      <c r="M821" s="140">
        <f>SUM(M809:M820)</f>
        <v>13064471.560000001</v>
      </c>
      <c r="N821" s="138">
        <v>11</v>
      </c>
      <c r="O821" s="138">
        <v>11</v>
      </c>
      <c r="P821" s="138">
        <f>N821-O821</f>
        <v>0</v>
      </c>
      <c r="Q821" s="141">
        <f t="shared" si="29"/>
        <v>2354149.7899999991</v>
      </c>
      <c r="R821" s="142">
        <f>L821/H821</f>
        <v>362.38181230610132</v>
      </c>
    </row>
    <row r="822" spans="1:18" x14ac:dyDescent="0.35">
      <c r="A822" s="131">
        <v>1</v>
      </c>
      <c r="B822" s="132" t="s">
        <v>61</v>
      </c>
      <c r="C822" s="132" t="s">
        <v>507</v>
      </c>
      <c r="D822" s="132" t="s">
        <v>154</v>
      </c>
      <c r="E822" s="132" t="s">
        <v>508</v>
      </c>
      <c r="F822" s="132" t="s">
        <v>210</v>
      </c>
      <c r="G822" s="132" t="s">
        <v>509</v>
      </c>
      <c r="H822" s="133"/>
      <c r="I822" s="131"/>
      <c r="J822" s="134"/>
      <c r="K822" s="135"/>
      <c r="L822" s="136"/>
      <c r="M822" s="136"/>
      <c r="N822" s="132"/>
      <c r="O822" s="132"/>
      <c r="P822" s="132"/>
    </row>
    <row r="823" spans="1:18" x14ac:dyDescent="0.35">
      <c r="A823" s="131">
        <v>2</v>
      </c>
      <c r="B823" s="132" t="s">
        <v>61</v>
      </c>
      <c r="C823" s="132" t="s">
        <v>507</v>
      </c>
      <c r="D823" s="132" t="s">
        <v>154</v>
      </c>
      <c r="E823" s="132" t="s">
        <v>508</v>
      </c>
      <c r="F823" s="132" t="s">
        <v>180</v>
      </c>
      <c r="G823" s="132" t="s">
        <v>1215</v>
      </c>
      <c r="H823" s="133">
        <v>8307</v>
      </c>
      <c r="I823" s="131">
        <v>5</v>
      </c>
      <c r="J823" s="136">
        <f>สกลนคร!F136</f>
        <v>887345.39</v>
      </c>
      <c r="K823" s="135">
        <f>สกลนคร!AI136</f>
        <v>951522.83000000007</v>
      </c>
      <c r="L823" s="136">
        <f>สกลนคร!AJ136</f>
        <v>2452148.4900000002</v>
      </c>
      <c r="M823" s="136">
        <f>สกลนคร!AK136</f>
        <v>2003228.78</v>
      </c>
      <c r="N823" s="132"/>
      <c r="O823" s="132"/>
      <c r="P823" s="132"/>
      <c r="Q823" s="124">
        <f t="shared" si="29"/>
        <v>448919.7100000002</v>
      </c>
      <c r="R823" s="125">
        <f t="shared" si="30"/>
        <v>295.19062116287472</v>
      </c>
    </row>
    <row r="824" spans="1:18" x14ac:dyDescent="0.35">
      <c r="A824" s="131">
        <v>3</v>
      </c>
      <c r="B824" s="132" t="s">
        <v>61</v>
      </c>
      <c r="C824" s="132" t="s">
        <v>507</v>
      </c>
      <c r="D824" s="132" t="s">
        <v>154</v>
      </c>
      <c r="E824" s="132" t="s">
        <v>508</v>
      </c>
      <c r="F824" s="132" t="s">
        <v>180</v>
      </c>
      <c r="G824" s="132" t="s">
        <v>1216</v>
      </c>
      <c r="H824" s="133">
        <v>4857</v>
      </c>
      <c r="I824" s="131">
        <v>4</v>
      </c>
      <c r="J824" s="136">
        <f>สกลนคร!F137</f>
        <v>317774.89</v>
      </c>
      <c r="K824" s="135">
        <f>สกลนคร!AI137</f>
        <v>508147.96</v>
      </c>
      <c r="L824" s="136">
        <f>สกลนคร!AJ137</f>
        <v>1529868.53</v>
      </c>
      <c r="M824" s="136">
        <f>สกลนคร!AK137</f>
        <v>1541980.59</v>
      </c>
      <c r="N824" s="132"/>
      <c r="O824" s="132"/>
      <c r="P824" s="132"/>
      <c r="Q824" s="124">
        <f t="shared" si="29"/>
        <v>-12112.060000000056</v>
      </c>
      <c r="R824" s="125">
        <f t="shared" si="30"/>
        <v>314.98219682931853</v>
      </c>
    </row>
    <row r="825" spans="1:18" x14ac:dyDescent="0.35">
      <c r="A825" s="131">
        <v>4</v>
      </c>
      <c r="B825" s="132" t="s">
        <v>61</v>
      </c>
      <c r="C825" s="132" t="s">
        <v>507</v>
      </c>
      <c r="D825" s="132" t="s">
        <v>154</v>
      </c>
      <c r="E825" s="132" t="s">
        <v>508</v>
      </c>
      <c r="F825" s="132" t="s">
        <v>180</v>
      </c>
      <c r="G825" s="132" t="s">
        <v>1217</v>
      </c>
      <c r="H825" s="133">
        <v>4343</v>
      </c>
      <c r="I825" s="131">
        <v>3</v>
      </c>
      <c r="J825" s="136">
        <f>สกลนคร!F138</f>
        <v>581789.71</v>
      </c>
      <c r="K825" s="135">
        <f>สกลนคร!AI138</f>
        <v>572617.27</v>
      </c>
      <c r="L825" s="136">
        <f>สกลนคร!AJ138</f>
        <v>1900981.06</v>
      </c>
      <c r="M825" s="136">
        <f>สกลนคร!AK138</f>
        <v>1626245.58</v>
      </c>
      <c r="N825" s="132"/>
      <c r="O825" s="132"/>
      <c r="P825" s="132"/>
      <c r="Q825" s="124">
        <f t="shared" si="29"/>
        <v>274735.48</v>
      </c>
      <c r="R825" s="125">
        <f t="shared" si="30"/>
        <v>437.71150356896158</v>
      </c>
    </row>
    <row r="826" spans="1:18" x14ac:dyDescent="0.35">
      <c r="A826" s="131">
        <v>5</v>
      </c>
      <c r="B826" s="132" t="s">
        <v>61</v>
      </c>
      <c r="C826" s="132" t="s">
        <v>507</v>
      </c>
      <c r="D826" s="132" t="s">
        <v>154</v>
      </c>
      <c r="E826" s="132" t="s">
        <v>508</v>
      </c>
      <c r="F826" s="132" t="s">
        <v>180</v>
      </c>
      <c r="G826" s="132" t="s">
        <v>1218</v>
      </c>
      <c r="H826" s="133">
        <v>4628</v>
      </c>
      <c r="I826" s="131">
        <v>4</v>
      </c>
      <c r="J826" s="136">
        <f>สกลนคร!F139</f>
        <v>713816.43</v>
      </c>
      <c r="K826" s="135">
        <f>สกลนคร!AI139</f>
        <v>821484.63</v>
      </c>
      <c r="L826" s="136">
        <f>สกลนคร!AJ139</f>
        <v>1671035.44</v>
      </c>
      <c r="M826" s="136">
        <f>สกลนคร!AK139</f>
        <v>1359532.15</v>
      </c>
      <c r="N826" s="132"/>
      <c r="O826" s="132"/>
      <c r="P826" s="132"/>
      <c r="Q826" s="124">
        <f t="shared" si="29"/>
        <v>311503.29000000004</v>
      </c>
      <c r="R826" s="125">
        <f t="shared" si="30"/>
        <v>361.0707519446845</v>
      </c>
    </row>
    <row r="827" spans="1:18" x14ac:dyDescent="0.35">
      <c r="A827" s="131">
        <v>6</v>
      </c>
      <c r="B827" s="132" t="s">
        <v>61</v>
      </c>
      <c r="C827" s="132" t="s">
        <v>507</v>
      </c>
      <c r="D827" s="132" t="s">
        <v>154</v>
      </c>
      <c r="E827" s="132" t="s">
        <v>508</v>
      </c>
      <c r="F827" s="132" t="s">
        <v>180</v>
      </c>
      <c r="G827" s="132" t="s">
        <v>1219</v>
      </c>
      <c r="H827" s="133">
        <v>5183</v>
      </c>
      <c r="I827" s="131">
        <v>4</v>
      </c>
      <c r="J827" s="136">
        <f>สกลนคร!F140</f>
        <v>80977.39</v>
      </c>
      <c r="K827" s="135">
        <f>สกลนคร!AI140</f>
        <v>122696.04000000001</v>
      </c>
      <c r="L827" s="136">
        <f>สกลนคร!AJ140</f>
        <v>1264368.1600000001</v>
      </c>
      <c r="M827" s="136">
        <f>สกลนคร!AK140</f>
        <v>1395733.7199999997</v>
      </c>
      <c r="N827" s="132"/>
      <c r="O827" s="132"/>
      <c r="P827" s="132"/>
      <c r="Q827" s="124">
        <f t="shared" si="29"/>
        <v>-131365.55999999959</v>
      </c>
      <c r="R827" s="125">
        <f t="shared" si="30"/>
        <v>243.9452363496045</v>
      </c>
    </row>
    <row r="828" spans="1:18" x14ac:dyDescent="0.35">
      <c r="A828" s="131">
        <v>7</v>
      </c>
      <c r="B828" s="132" t="s">
        <v>61</v>
      </c>
      <c r="C828" s="132" t="s">
        <v>507</v>
      </c>
      <c r="D828" s="132" t="s">
        <v>154</v>
      </c>
      <c r="E828" s="132" t="s">
        <v>508</v>
      </c>
      <c r="F828" s="132" t="s">
        <v>180</v>
      </c>
      <c r="G828" s="132" t="s">
        <v>1220</v>
      </c>
      <c r="H828" s="133">
        <v>3400</v>
      </c>
      <c r="I828" s="131">
        <v>3</v>
      </c>
      <c r="J828" s="136">
        <f>สกลนคร!F141</f>
        <v>185047.25</v>
      </c>
      <c r="K828" s="135">
        <f>สกลนคร!AI141</f>
        <v>251589.19</v>
      </c>
      <c r="L828" s="136">
        <f>สกลนคร!AJ141</f>
        <v>1186176.8</v>
      </c>
      <c r="M828" s="136">
        <f>สกลนคร!AK141</f>
        <v>1086548.99</v>
      </c>
      <c r="N828" s="132"/>
      <c r="O828" s="132"/>
      <c r="P828" s="132"/>
      <c r="Q828" s="124">
        <f t="shared" si="29"/>
        <v>99627.810000000056</v>
      </c>
      <c r="R828" s="125">
        <f t="shared" si="30"/>
        <v>348.87552941176472</v>
      </c>
    </row>
    <row r="829" spans="1:18" x14ac:dyDescent="0.35">
      <c r="A829" s="131">
        <v>8</v>
      </c>
      <c r="B829" s="132" t="s">
        <v>61</v>
      </c>
      <c r="C829" s="132" t="s">
        <v>507</v>
      </c>
      <c r="D829" s="132" t="s">
        <v>154</v>
      </c>
      <c r="E829" s="132" t="s">
        <v>508</v>
      </c>
      <c r="F829" s="132" t="s">
        <v>180</v>
      </c>
      <c r="G829" s="132" t="s">
        <v>1221</v>
      </c>
      <c r="H829" s="133">
        <v>7272</v>
      </c>
      <c r="I829" s="131">
        <v>5</v>
      </c>
      <c r="J829" s="136">
        <f>สกลนคร!F142</f>
        <v>692451.17</v>
      </c>
      <c r="K829" s="135">
        <f>สกลนคร!AI142</f>
        <v>646278.31000000006</v>
      </c>
      <c r="L829" s="136">
        <f>สกลนคร!AJ142</f>
        <v>1668806.92</v>
      </c>
      <c r="M829" s="136">
        <f>สกลนคร!AK142</f>
        <v>1495984.66</v>
      </c>
      <c r="N829" s="132"/>
      <c r="O829" s="132"/>
      <c r="P829" s="132"/>
      <c r="Q829" s="124">
        <f t="shared" si="29"/>
        <v>172822.26</v>
      </c>
      <c r="R829" s="125">
        <f t="shared" si="30"/>
        <v>229.48389988998898</v>
      </c>
    </row>
    <row r="830" spans="1:18" x14ac:dyDescent="0.35">
      <c r="A830" s="131">
        <v>9</v>
      </c>
      <c r="B830" s="132" t="s">
        <v>61</v>
      </c>
      <c r="C830" s="132" t="s">
        <v>507</v>
      </c>
      <c r="D830" s="132" t="s">
        <v>154</v>
      </c>
      <c r="E830" s="132" t="s">
        <v>508</v>
      </c>
      <c r="F830" s="132" t="s">
        <v>180</v>
      </c>
      <c r="G830" s="132" t="s">
        <v>1222</v>
      </c>
      <c r="H830" s="133">
        <v>4130</v>
      </c>
      <c r="I830" s="131">
        <v>3</v>
      </c>
      <c r="J830" s="136">
        <f>สกลนคร!F143</f>
        <v>393247.78</v>
      </c>
      <c r="K830" s="135">
        <f>สกลนคร!AI143</f>
        <v>476522.35000000003</v>
      </c>
      <c r="L830" s="136">
        <f>สกลนคร!AJ143</f>
        <v>1493540.96</v>
      </c>
      <c r="M830" s="136">
        <f>สกลนคร!AK143</f>
        <v>1307524.1500000001</v>
      </c>
      <c r="N830" s="132"/>
      <c r="O830" s="132"/>
      <c r="P830" s="132"/>
      <c r="Q830" s="124">
        <f t="shared" si="29"/>
        <v>186016.80999999982</v>
      </c>
      <c r="R830" s="125">
        <f t="shared" si="30"/>
        <v>361.63219370460047</v>
      </c>
    </row>
    <row r="831" spans="1:18" x14ac:dyDescent="0.35">
      <c r="A831" s="131">
        <v>10</v>
      </c>
      <c r="B831" s="132" t="s">
        <v>61</v>
      </c>
      <c r="C831" s="132" t="s">
        <v>507</v>
      </c>
      <c r="D831" s="132" t="s">
        <v>154</v>
      </c>
      <c r="E831" s="132" t="s">
        <v>508</v>
      </c>
      <c r="F831" s="132" t="s">
        <v>180</v>
      </c>
      <c r="G831" s="132" t="s">
        <v>1223</v>
      </c>
      <c r="H831" s="133">
        <v>3177</v>
      </c>
      <c r="I831" s="131">
        <v>3</v>
      </c>
      <c r="J831" s="136">
        <f>สกลนคร!F144</f>
        <v>289741.5</v>
      </c>
      <c r="K831" s="135">
        <f>สกลนคร!AI144</f>
        <v>228408.76000000004</v>
      </c>
      <c r="L831" s="136">
        <f>สกลนคร!AJ144</f>
        <v>1158569.5</v>
      </c>
      <c r="M831" s="136">
        <f>สกลนคร!AK144</f>
        <v>1549638.1099999999</v>
      </c>
      <c r="N831" s="132"/>
      <c r="O831" s="132"/>
      <c r="P831" s="132"/>
      <c r="Q831" s="124">
        <f t="shared" si="29"/>
        <v>-391068.60999999987</v>
      </c>
      <c r="R831" s="125">
        <f t="shared" si="30"/>
        <v>364.6740635819956</v>
      </c>
    </row>
    <row r="832" spans="1:18" x14ac:dyDescent="0.35">
      <c r="A832" s="131">
        <v>11</v>
      </c>
      <c r="B832" s="132" t="s">
        <v>61</v>
      </c>
      <c r="C832" s="132" t="s">
        <v>507</v>
      </c>
      <c r="D832" s="132" t="s">
        <v>154</v>
      </c>
      <c r="E832" s="132" t="s">
        <v>508</v>
      </c>
      <c r="F832" s="132" t="s">
        <v>180</v>
      </c>
      <c r="G832" s="132" t="s">
        <v>1224</v>
      </c>
      <c r="H832" s="133">
        <v>5043</v>
      </c>
      <c r="I832" s="131">
        <v>4</v>
      </c>
      <c r="J832" s="136">
        <f>สกลนคร!F145</f>
        <v>275370.75</v>
      </c>
      <c r="K832" s="135">
        <f>สกลนคร!AI145</f>
        <v>372081.36</v>
      </c>
      <c r="L832" s="136">
        <f>สกลนคร!AJ145</f>
        <v>1885582.46</v>
      </c>
      <c r="M832" s="136">
        <f>สกลนคร!AK145</f>
        <v>1663188.97</v>
      </c>
      <c r="N832" s="132"/>
      <c r="O832" s="132"/>
      <c r="P832" s="132"/>
      <c r="Q832" s="124">
        <f t="shared" si="29"/>
        <v>222393.49</v>
      </c>
      <c r="R832" s="125">
        <f t="shared" si="30"/>
        <v>373.90094388260957</v>
      </c>
    </row>
    <row r="833" spans="1:18" x14ac:dyDescent="0.35">
      <c r="A833" s="131">
        <v>12</v>
      </c>
      <c r="B833" s="132" t="s">
        <v>61</v>
      </c>
      <c r="C833" s="132" t="s">
        <v>507</v>
      </c>
      <c r="D833" s="132" t="s">
        <v>154</v>
      </c>
      <c r="E833" s="132" t="s">
        <v>508</v>
      </c>
      <c r="F833" s="132" t="s">
        <v>180</v>
      </c>
      <c r="G833" s="132" t="s">
        <v>1225</v>
      </c>
      <c r="H833" s="133">
        <v>4781</v>
      </c>
      <c r="I833" s="131">
        <v>4</v>
      </c>
      <c r="J833" s="136">
        <f>สกลนคร!F146</f>
        <v>540637.07999999996</v>
      </c>
      <c r="K833" s="135">
        <f>สกลนคร!AI146</f>
        <v>669956.37999999989</v>
      </c>
      <c r="L833" s="136">
        <f>สกลนคร!AJ146</f>
        <v>2067156.19</v>
      </c>
      <c r="M833" s="136">
        <f>สกลนคร!AK146</f>
        <v>1670151.5</v>
      </c>
      <c r="N833" s="132"/>
      <c r="O833" s="132"/>
      <c r="P833" s="132"/>
      <c r="Q833" s="124">
        <f t="shared" si="29"/>
        <v>397004.68999999994</v>
      </c>
      <c r="R833" s="125">
        <f t="shared" si="30"/>
        <v>432.36900020916124</v>
      </c>
    </row>
    <row r="834" spans="1:18" x14ac:dyDescent="0.35">
      <c r="A834" s="131">
        <v>13</v>
      </c>
      <c r="B834" s="132" t="s">
        <v>61</v>
      </c>
      <c r="C834" s="132" t="s">
        <v>507</v>
      </c>
      <c r="D834" s="132" t="s">
        <v>154</v>
      </c>
      <c r="E834" s="132" t="s">
        <v>508</v>
      </c>
      <c r="F834" s="132" t="s">
        <v>180</v>
      </c>
      <c r="G834" s="132" t="s">
        <v>1226</v>
      </c>
      <c r="H834" s="133">
        <v>7022</v>
      </c>
      <c r="I834" s="131">
        <v>5</v>
      </c>
      <c r="J834" s="136">
        <f>สกลนคร!F147</f>
        <v>672156.01</v>
      </c>
      <c r="K834" s="135">
        <f>สกลนคร!AI147</f>
        <v>804018</v>
      </c>
      <c r="L834" s="136">
        <f>สกลนคร!AJ147</f>
        <v>2233504.5099999998</v>
      </c>
      <c r="M834" s="136">
        <f>สกลนคร!AK147</f>
        <v>1776328.1800000002</v>
      </c>
      <c r="N834" s="132"/>
      <c r="O834" s="132"/>
      <c r="P834" s="132"/>
      <c r="Q834" s="124">
        <f t="shared" si="29"/>
        <v>457176.32999999961</v>
      </c>
      <c r="R834" s="125">
        <f t="shared" si="30"/>
        <v>318.07241669040155</v>
      </c>
    </row>
    <row r="835" spans="1:18" x14ac:dyDescent="0.35">
      <c r="A835" s="131">
        <v>14</v>
      </c>
      <c r="B835" s="132" t="s">
        <v>61</v>
      </c>
      <c r="C835" s="132" t="s">
        <v>507</v>
      </c>
      <c r="D835" s="132" t="s">
        <v>154</v>
      </c>
      <c r="E835" s="132" t="s">
        <v>508</v>
      </c>
      <c r="F835" s="132" t="s">
        <v>180</v>
      </c>
      <c r="G835" s="132" t="s">
        <v>1227</v>
      </c>
      <c r="H835" s="133">
        <v>5099</v>
      </c>
      <c r="I835" s="131">
        <v>4</v>
      </c>
      <c r="J835" s="136">
        <f>สกลนคร!F148</f>
        <v>569633.13</v>
      </c>
      <c r="K835" s="135">
        <f>สกลนคร!AI148</f>
        <v>704573.92</v>
      </c>
      <c r="L835" s="136">
        <f>สกลนคร!AJ148</f>
        <v>1563168.71</v>
      </c>
      <c r="M835" s="136">
        <f>สกลนคร!AK148</f>
        <v>1292910.55</v>
      </c>
      <c r="N835" s="132"/>
      <c r="O835" s="132"/>
      <c r="P835" s="132"/>
      <c r="Q835" s="124">
        <f t="shared" si="29"/>
        <v>270258.15999999992</v>
      </c>
      <c r="R835" s="125">
        <f t="shared" si="30"/>
        <v>306.56377917238672</v>
      </c>
    </row>
    <row r="836" spans="1:18" x14ac:dyDescent="0.35">
      <c r="A836" s="131">
        <v>15</v>
      </c>
      <c r="B836" s="132" t="s">
        <v>61</v>
      </c>
      <c r="C836" s="132" t="s">
        <v>507</v>
      </c>
      <c r="D836" s="132" t="s">
        <v>154</v>
      </c>
      <c r="E836" s="132" t="s">
        <v>508</v>
      </c>
      <c r="F836" s="132" t="s">
        <v>180</v>
      </c>
      <c r="G836" s="132" t="s">
        <v>1228</v>
      </c>
      <c r="H836" s="133">
        <v>2341</v>
      </c>
      <c r="I836" s="131">
        <v>2</v>
      </c>
      <c r="J836" s="136">
        <f>สกลนคร!F149</f>
        <v>271482.26</v>
      </c>
      <c r="K836" s="135">
        <f>สกลนคร!AI149</f>
        <v>286589.08</v>
      </c>
      <c r="L836" s="136">
        <f>สกลนคร!AJ149</f>
        <v>1023554.28</v>
      </c>
      <c r="M836" s="136">
        <f>สกลนคร!AK149</f>
        <v>901048.82</v>
      </c>
      <c r="N836" s="132"/>
      <c r="O836" s="132"/>
      <c r="P836" s="132"/>
      <c r="Q836" s="124">
        <f t="shared" si="29"/>
        <v>122505.46000000008</v>
      </c>
      <c r="R836" s="125">
        <f t="shared" si="30"/>
        <v>437.22950875694147</v>
      </c>
    </row>
    <row r="837" spans="1:18" x14ac:dyDescent="0.35">
      <c r="A837" s="131">
        <v>16</v>
      </c>
      <c r="B837" s="132" t="s">
        <v>61</v>
      </c>
      <c r="C837" s="132" t="s">
        <v>507</v>
      </c>
      <c r="D837" s="132" t="s">
        <v>154</v>
      </c>
      <c r="E837" s="132" t="s">
        <v>508</v>
      </c>
      <c r="F837" s="132" t="s">
        <v>180</v>
      </c>
      <c r="G837" s="132" t="s">
        <v>1229</v>
      </c>
      <c r="H837" s="133">
        <v>1923</v>
      </c>
      <c r="I837" s="131">
        <v>2</v>
      </c>
      <c r="J837" s="136">
        <f>สกลนคร!F150</f>
        <v>427073.53</v>
      </c>
      <c r="K837" s="135">
        <f>สกลนคร!AI150</f>
        <v>488395.02</v>
      </c>
      <c r="L837" s="136">
        <f>สกลนคร!AJ150</f>
        <v>1256080.6800000002</v>
      </c>
      <c r="M837" s="136">
        <f>สกลนคร!AK150</f>
        <v>1082701.8799999999</v>
      </c>
      <c r="N837" s="132"/>
      <c r="O837" s="132"/>
      <c r="P837" s="132"/>
      <c r="Q837" s="124">
        <f t="shared" si="29"/>
        <v>173378.80000000028</v>
      </c>
      <c r="R837" s="125">
        <f t="shared" si="30"/>
        <v>653.18808112324507</v>
      </c>
    </row>
    <row r="838" spans="1:18" x14ac:dyDescent="0.35">
      <c r="A838" s="131">
        <v>17</v>
      </c>
      <c r="B838" s="132" t="s">
        <v>61</v>
      </c>
      <c r="C838" s="132" t="s">
        <v>507</v>
      </c>
      <c r="D838" s="132" t="s">
        <v>154</v>
      </c>
      <c r="E838" s="132" t="s">
        <v>508</v>
      </c>
      <c r="F838" s="132" t="s">
        <v>180</v>
      </c>
      <c r="G838" s="132" t="s">
        <v>1230</v>
      </c>
      <c r="H838" s="133">
        <v>1617</v>
      </c>
      <c r="I838" s="131">
        <v>2</v>
      </c>
      <c r="J838" s="136">
        <f>สกลนคร!F151</f>
        <v>145641.60999999999</v>
      </c>
      <c r="K838" s="135">
        <f>สกลนคร!AI151</f>
        <v>257861.74000000002</v>
      </c>
      <c r="L838" s="136">
        <f>สกลนคร!AJ151</f>
        <v>857447.86</v>
      </c>
      <c r="M838" s="136">
        <f>สกลนคร!AK151</f>
        <v>794638.14</v>
      </c>
      <c r="N838" s="132"/>
      <c r="O838" s="132"/>
      <c r="P838" s="132"/>
      <c r="Q838" s="124">
        <f t="shared" si="29"/>
        <v>62809.719999999972</v>
      </c>
      <c r="R838" s="125">
        <f t="shared" si="30"/>
        <v>530.27078540507114</v>
      </c>
    </row>
    <row r="839" spans="1:18" x14ac:dyDescent="0.35">
      <c r="A839" s="131">
        <v>18</v>
      </c>
      <c r="B839" s="132" t="s">
        <v>61</v>
      </c>
      <c r="C839" s="132" t="s">
        <v>507</v>
      </c>
      <c r="D839" s="132" t="s">
        <v>154</v>
      </c>
      <c r="E839" s="132" t="s">
        <v>508</v>
      </c>
      <c r="F839" s="132" t="s">
        <v>180</v>
      </c>
      <c r="G839" s="132" t="s">
        <v>1231</v>
      </c>
      <c r="H839" s="133">
        <v>1689</v>
      </c>
      <c r="I839" s="131">
        <v>2</v>
      </c>
      <c r="J839" s="136">
        <f>สกลนคร!F152</f>
        <v>254892.73</v>
      </c>
      <c r="K839" s="135">
        <f>สกลนคร!AI152</f>
        <v>307811.15000000002</v>
      </c>
      <c r="L839" s="136">
        <f>สกลนคร!AJ152</f>
        <v>1322521.05</v>
      </c>
      <c r="M839" s="136">
        <f>สกลนคร!AK152</f>
        <v>1138937.1499999999</v>
      </c>
      <c r="N839" s="132"/>
      <c r="O839" s="132"/>
      <c r="P839" s="132"/>
      <c r="Q839" s="124">
        <f t="shared" ref="Q839:Q902" si="31">L839-M839</f>
        <v>183583.90000000014</v>
      </c>
      <c r="R839" s="125">
        <f t="shared" ref="R839:R902" si="32">L839/H839</f>
        <v>783.0201598579041</v>
      </c>
    </row>
    <row r="840" spans="1:18" x14ac:dyDescent="0.35">
      <c r="A840" s="131">
        <v>19</v>
      </c>
      <c r="B840" s="132" t="s">
        <v>61</v>
      </c>
      <c r="C840" s="132" t="s">
        <v>507</v>
      </c>
      <c r="D840" s="132" t="s">
        <v>154</v>
      </c>
      <c r="E840" s="132" t="s">
        <v>508</v>
      </c>
      <c r="F840" s="132" t="s">
        <v>180</v>
      </c>
      <c r="G840" s="132" t="s">
        <v>1232</v>
      </c>
      <c r="H840" s="133">
        <v>4089</v>
      </c>
      <c r="I840" s="131">
        <v>3</v>
      </c>
      <c r="J840" s="136">
        <f>สกลนคร!F153</f>
        <v>91644.88</v>
      </c>
      <c r="K840" s="135">
        <f>สกลนคร!AI153</f>
        <v>290859.25</v>
      </c>
      <c r="L840" s="136">
        <f>สกลนคร!AJ153</f>
        <v>1929724.58</v>
      </c>
      <c r="M840" s="136">
        <f>สกลนคร!AK153</f>
        <v>1677415.8399999999</v>
      </c>
      <c r="N840" s="132"/>
      <c r="O840" s="132"/>
      <c r="P840" s="132"/>
      <c r="Q840" s="124">
        <f t="shared" si="31"/>
        <v>252308.74000000022</v>
      </c>
      <c r="R840" s="125">
        <f t="shared" si="32"/>
        <v>471.93068720958672</v>
      </c>
    </row>
    <row r="841" spans="1:18" x14ac:dyDescent="0.35">
      <c r="A841" s="131">
        <v>20</v>
      </c>
      <c r="B841" s="132" t="s">
        <v>61</v>
      </c>
      <c r="C841" s="132" t="s">
        <v>507</v>
      </c>
      <c r="D841" s="132" t="s">
        <v>154</v>
      </c>
      <c r="E841" s="132" t="s">
        <v>508</v>
      </c>
      <c r="F841" s="132" t="s">
        <v>180</v>
      </c>
      <c r="G841" s="132" t="s">
        <v>1233</v>
      </c>
      <c r="H841" s="133">
        <v>5940</v>
      </c>
      <c r="I841" s="131">
        <v>4</v>
      </c>
      <c r="J841" s="136">
        <f>สกลนคร!F154</f>
        <v>838257.42</v>
      </c>
      <c r="K841" s="135">
        <f>สกลนคร!AI154</f>
        <v>966583.1100000001</v>
      </c>
      <c r="L841" s="136">
        <f>สกลนคร!AJ154</f>
        <v>1930744.6</v>
      </c>
      <c r="M841" s="136">
        <f>สกลนคร!AK154</f>
        <v>1631530.18</v>
      </c>
      <c r="N841" s="132"/>
      <c r="O841" s="132"/>
      <c r="P841" s="132"/>
      <c r="Q841" s="124">
        <f t="shared" si="31"/>
        <v>299214.42000000016</v>
      </c>
      <c r="R841" s="125">
        <f t="shared" si="32"/>
        <v>325.04117845117844</v>
      </c>
    </row>
    <row r="842" spans="1:18" x14ac:dyDescent="0.35">
      <c r="A842" s="131">
        <v>21</v>
      </c>
      <c r="B842" s="132" t="s">
        <v>61</v>
      </c>
      <c r="C842" s="132" t="s">
        <v>507</v>
      </c>
      <c r="D842" s="132" t="s">
        <v>154</v>
      </c>
      <c r="E842" s="132" t="s">
        <v>508</v>
      </c>
      <c r="F842" s="132" t="s">
        <v>180</v>
      </c>
      <c r="G842" s="132" t="s">
        <v>1234</v>
      </c>
      <c r="H842" s="133">
        <v>3290</v>
      </c>
      <c r="I842" s="131">
        <v>3</v>
      </c>
      <c r="J842" s="136">
        <f>สกลนคร!F155</f>
        <v>547430.12</v>
      </c>
      <c r="K842" s="135">
        <f>สกลนคร!AI155</f>
        <v>635895.26</v>
      </c>
      <c r="L842" s="136">
        <f>สกลนคร!AJ155</f>
        <v>1498087.17</v>
      </c>
      <c r="M842" s="136">
        <f>สกลนคร!AK155</f>
        <v>1318624.7200000002</v>
      </c>
      <c r="N842" s="132"/>
      <c r="O842" s="132"/>
      <c r="P842" s="132"/>
      <c r="Q842" s="124">
        <f t="shared" si="31"/>
        <v>179462.44999999972</v>
      </c>
      <c r="R842" s="125">
        <f t="shared" si="32"/>
        <v>455.34564437689966</v>
      </c>
    </row>
    <row r="843" spans="1:18" s="143" customFormat="1" x14ac:dyDescent="0.35">
      <c r="A843" s="137">
        <v>12</v>
      </c>
      <c r="B843" s="138" t="s">
        <v>61</v>
      </c>
      <c r="C843" s="138"/>
      <c r="D843" s="138"/>
      <c r="E843" s="138" t="s">
        <v>77</v>
      </c>
      <c r="F843" s="138"/>
      <c r="G843" s="138" t="s">
        <v>510</v>
      </c>
      <c r="H843" s="144">
        <f>SUM(H822:H842)</f>
        <v>88131</v>
      </c>
      <c r="I843" s="137"/>
      <c r="J843" s="140">
        <f>SUM(J822:J842)</f>
        <v>8776411.0299999993</v>
      </c>
      <c r="K843" s="140">
        <f>SUM(K822:K842)</f>
        <v>10363891.609999999</v>
      </c>
      <c r="L843" s="140">
        <f>SUM(L822:L842)</f>
        <v>31893067.95000001</v>
      </c>
      <c r="M843" s="140">
        <f>SUM(M822:M842)</f>
        <v>28313892.659999996</v>
      </c>
      <c r="N843" s="138">
        <v>20</v>
      </c>
      <c r="O843" s="138">
        <v>20</v>
      </c>
      <c r="P843" s="138">
        <f>N843-O843</f>
        <v>0</v>
      </c>
      <c r="Q843" s="141">
        <f t="shared" si="31"/>
        <v>3579175.290000014</v>
      </c>
      <c r="R843" s="142">
        <f>L843/H843</f>
        <v>361.88251523300551</v>
      </c>
    </row>
    <row r="844" spans="1:18" x14ac:dyDescent="0.35">
      <c r="A844" s="131">
        <v>1</v>
      </c>
      <c r="B844" s="132" t="s">
        <v>61</v>
      </c>
      <c r="C844" s="132" t="s">
        <v>511</v>
      </c>
      <c r="D844" s="132" t="s">
        <v>142</v>
      </c>
      <c r="E844" s="132" t="s">
        <v>512</v>
      </c>
      <c r="F844" s="132" t="s">
        <v>210</v>
      </c>
      <c r="G844" s="132" t="s">
        <v>513</v>
      </c>
      <c r="H844" s="133"/>
      <c r="I844" s="131"/>
      <c r="J844" s="134"/>
      <c r="K844" s="135"/>
      <c r="L844" s="136"/>
      <c r="M844" s="136"/>
      <c r="N844" s="132"/>
      <c r="O844" s="132"/>
      <c r="P844" s="132"/>
    </row>
    <row r="845" spans="1:18" x14ac:dyDescent="0.35">
      <c r="A845" s="131">
        <v>2</v>
      </c>
      <c r="B845" s="132" t="s">
        <v>61</v>
      </c>
      <c r="C845" s="132" t="s">
        <v>511</v>
      </c>
      <c r="D845" s="132" t="s">
        <v>142</v>
      </c>
      <c r="E845" s="132" t="s">
        <v>512</v>
      </c>
      <c r="F845" s="132" t="s">
        <v>180</v>
      </c>
      <c r="G845" s="132" t="s">
        <v>1235</v>
      </c>
      <c r="H845" s="133">
        <v>3875</v>
      </c>
      <c r="I845" s="131">
        <v>3</v>
      </c>
      <c r="J845" s="136">
        <f>สกลนคร!F156</f>
        <v>286959.26</v>
      </c>
      <c r="K845" s="135">
        <f>สกลนคร!AI156</f>
        <v>338883.66000000003</v>
      </c>
      <c r="L845" s="136">
        <f>สกลนคร!AJ156</f>
        <v>1885666.7</v>
      </c>
      <c r="M845" s="136">
        <f>สกลนคร!AK156</f>
        <v>1899992.84</v>
      </c>
      <c r="N845" s="132"/>
      <c r="O845" s="132"/>
      <c r="P845" s="132"/>
      <c r="Q845" s="124">
        <f t="shared" si="31"/>
        <v>-14326.14000000013</v>
      </c>
      <c r="R845" s="125">
        <f t="shared" si="32"/>
        <v>486.623664516129</v>
      </c>
    </row>
    <row r="846" spans="1:18" x14ac:dyDescent="0.35">
      <c r="A846" s="131">
        <v>3</v>
      </c>
      <c r="B846" s="132" t="s">
        <v>61</v>
      </c>
      <c r="C846" s="132" t="s">
        <v>511</v>
      </c>
      <c r="D846" s="132" t="s">
        <v>142</v>
      </c>
      <c r="E846" s="132" t="s">
        <v>512</v>
      </c>
      <c r="F846" s="132" t="s">
        <v>180</v>
      </c>
      <c r="G846" s="132" t="s">
        <v>1236</v>
      </c>
      <c r="H846" s="133">
        <v>4209</v>
      </c>
      <c r="I846" s="131">
        <v>3</v>
      </c>
      <c r="J846" s="136">
        <f>สกลนคร!F157</f>
        <v>328332.64</v>
      </c>
      <c r="K846" s="135">
        <f>สกลนคร!AI157</f>
        <v>346501.95</v>
      </c>
      <c r="L846" s="136">
        <f>สกลนคร!AJ157</f>
        <v>1105859.83</v>
      </c>
      <c r="M846" s="136">
        <f>สกลนคร!AK157</f>
        <v>1005824.29</v>
      </c>
      <c r="N846" s="132"/>
      <c r="O846" s="132"/>
      <c r="P846" s="132"/>
      <c r="Q846" s="124">
        <f t="shared" si="31"/>
        <v>100035.54000000004</v>
      </c>
      <c r="R846" s="125">
        <f t="shared" si="32"/>
        <v>262.73695177001667</v>
      </c>
    </row>
    <row r="847" spans="1:18" x14ac:dyDescent="0.35">
      <c r="A847" s="131">
        <v>4</v>
      </c>
      <c r="B847" s="132" t="s">
        <v>61</v>
      </c>
      <c r="C847" s="132" t="s">
        <v>511</v>
      </c>
      <c r="D847" s="132" t="s">
        <v>142</v>
      </c>
      <c r="E847" s="132" t="s">
        <v>512</v>
      </c>
      <c r="F847" s="132" t="s">
        <v>180</v>
      </c>
      <c r="G847" s="132" t="s">
        <v>1237</v>
      </c>
      <c r="H847" s="133">
        <v>5209</v>
      </c>
      <c r="I847" s="131">
        <v>4</v>
      </c>
      <c r="J847" s="136">
        <f>สกลนคร!F158</f>
        <v>783309.37</v>
      </c>
      <c r="K847" s="135">
        <f>สกลนคร!AI158</f>
        <v>819799.08</v>
      </c>
      <c r="L847" s="136">
        <f>สกลนคร!AJ158</f>
        <v>1913894.1900000002</v>
      </c>
      <c r="M847" s="136">
        <f>สกลนคร!AK158</f>
        <v>1705997.07</v>
      </c>
      <c r="N847" s="132"/>
      <c r="O847" s="132"/>
      <c r="P847" s="132"/>
      <c r="Q847" s="124">
        <f t="shared" si="31"/>
        <v>207897.12000000011</v>
      </c>
      <c r="R847" s="125">
        <f t="shared" si="32"/>
        <v>367.42065463620662</v>
      </c>
    </row>
    <row r="848" spans="1:18" x14ac:dyDescent="0.35">
      <c r="A848" s="131">
        <v>5</v>
      </c>
      <c r="B848" s="132" t="s">
        <v>61</v>
      </c>
      <c r="C848" s="132" t="s">
        <v>511</v>
      </c>
      <c r="D848" s="132" t="s">
        <v>142</v>
      </c>
      <c r="E848" s="132" t="s">
        <v>512</v>
      </c>
      <c r="F848" s="132" t="s">
        <v>180</v>
      </c>
      <c r="G848" s="132" t="s">
        <v>1238</v>
      </c>
      <c r="H848" s="133">
        <v>5460</v>
      </c>
      <c r="I848" s="131">
        <v>4</v>
      </c>
      <c r="J848" s="136">
        <f>สกลนคร!F159</f>
        <v>523627.45</v>
      </c>
      <c r="K848" s="135">
        <f>สกลนคร!AI159</f>
        <v>589920.11</v>
      </c>
      <c r="L848" s="136">
        <f>สกลนคร!AJ159</f>
        <v>1353162.74</v>
      </c>
      <c r="M848" s="136">
        <f>สกลนคร!AK159</f>
        <v>1151676.1499999999</v>
      </c>
      <c r="N848" s="132"/>
      <c r="O848" s="132"/>
      <c r="P848" s="132"/>
      <c r="Q848" s="124">
        <f t="shared" si="31"/>
        <v>201486.59000000008</v>
      </c>
      <c r="R848" s="125">
        <f t="shared" si="32"/>
        <v>247.83200366300366</v>
      </c>
    </row>
    <row r="849" spans="1:18" s="143" customFormat="1" x14ac:dyDescent="0.35">
      <c r="A849" s="137">
        <v>13</v>
      </c>
      <c r="B849" s="138" t="s">
        <v>61</v>
      </c>
      <c r="C849" s="138"/>
      <c r="D849" s="138"/>
      <c r="E849" s="138" t="s">
        <v>77</v>
      </c>
      <c r="F849" s="138"/>
      <c r="G849" s="138" t="s">
        <v>514</v>
      </c>
      <c r="H849" s="144">
        <f>SUM(H845:H848)</f>
        <v>18753</v>
      </c>
      <c r="I849" s="137"/>
      <c r="J849" s="140">
        <f>SUM(J844:J848)</f>
        <v>1922228.72</v>
      </c>
      <c r="K849" s="140">
        <f>SUM(K844:K848)</f>
        <v>2095104.7999999998</v>
      </c>
      <c r="L849" s="140">
        <f>SUM(L844:L848)</f>
        <v>6258583.4600000009</v>
      </c>
      <c r="M849" s="140">
        <f>SUM(M844:M848)</f>
        <v>5763490.3499999996</v>
      </c>
      <c r="N849" s="138">
        <v>4</v>
      </c>
      <c r="O849" s="138">
        <v>4</v>
      </c>
      <c r="P849" s="138">
        <f>N849-O849</f>
        <v>0</v>
      </c>
      <c r="Q849" s="141">
        <f t="shared" si="31"/>
        <v>495093.11000000127</v>
      </c>
      <c r="R849" s="142">
        <f>L849/H849</f>
        <v>333.73771983149368</v>
      </c>
    </row>
    <row r="850" spans="1:18" x14ac:dyDescent="0.35">
      <c r="A850" s="131">
        <v>1</v>
      </c>
      <c r="B850" s="132" t="s">
        <v>61</v>
      </c>
      <c r="C850" s="132" t="s">
        <v>515</v>
      </c>
      <c r="D850" s="132" t="s">
        <v>145</v>
      </c>
      <c r="E850" s="132" t="s">
        <v>516</v>
      </c>
      <c r="F850" s="132" t="s">
        <v>210</v>
      </c>
      <c r="G850" s="132" t="s">
        <v>517</v>
      </c>
      <c r="H850" s="133"/>
      <c r="I850" s="131"/>
      <c r="J850" s="134"/>
      <c r="K850" s="135"/>
      <c r="L850" s="136"/>
      <c r="M850" s="136"/>
      <c r="N850" s="132"/>
      <c r="O850" s="132"/>
      <c r="P850" s="132"/>
    </row>
    <row r="851" spans="1:18" x14ac:dyDescent="0.35">
      <c r="A851" s="131">
        <v>2</v>
      </c>
      <c r="B851" s="132" t="s">
        <v>61</v>
      </c>
      <c r="C851" s="132" t="s">
        <v>515</v>
      </c>
      <c r="D851" s="132" t="s">
        <v>145</v>
      </c>
      <c r="E851" s="132" t="s">
        <v>516</v>
      </c>
      <c r="F851" s="132" t="s">
        <v>180</v>
      </c>
      <c r="G851" s="132" t="s">
        <v>1239</v>
      </c>
      <c r="H851" s="133">
        <v>2090</v>
      </c>
      <c r="I851" s="131">
        <v>2</v>
      </c>
      <c r="J851" s="136">
        <f>สกลนคร!F160</f>
        <v>338732.24</v>
      </c>
      <c r="K851" s="135">
        <f>สกลนคร!AI160</f>
        <v>338168.04</v>
      </c>
      <c r="L851" s="136">
        <f>สกลนคร!AJ160</f>
        <v>1210106.9700000002</v>
      </c>
      <c r="M851" s="136">
        <f>สกลนคร!AK160</f>
        <v>1109625.96</v>
      </c>
      <c r="N851" s="132"/>
      <c r="O851" s="132"/>
      <c r="P851" s="132"/>
      <c r="Q851" s="124">
        <f t="shared" si="31"/>
        <v>100481.01000000024</v>
      </c>
      <c r="R851" s="125">
        <f t="shared" si="32"/>
        <v>578.99855023923453</v>
      </c>
    </row>
    <row r="852" spans="1:18" x14ac:dyDescent="0.35">
      <c r="A852" s="131">
        <v>3</v>
      </c>
      <c r="B852" s="132" t="s">
        <v>61</v>
      </c>
      <c r="C852" s="132" t="s">
        <v>515</v>
      </c>
      <c r="D852" s="132" t="s">
        <v>145</v>
      </c>
      <c r="E852" s="132" t="s">
        <v>516</v>
      </c>
      <c r="F852" s="132" t="s">
        <v>180</v>
      </c>
      <c r="G852" s="132" t="s">
        <v>1240</v>
      </c>
      <c r="H852" s="133">
        <v>3852</v>
      </c>
      <c r="I852" s="131">
        <v>3</v>
      </c>
      <c r="J852" s="136">
        <f>สกลนคร!F161</f>
        <v>164319.16</v>
      </c>
      <c r="K852" s="135">
        <f>สกลนคร!AI161</f>
        <v>199648.59999999998</v>
      </c>
      <c r="L852" s="136">
        <f>สกลนคร!AJ161</f>
        <v>1731840.97</v>
      </c>
      <c r="M852" s="136">
        <f>สกลนคร!AK161</f>
        <v>1806952.3499999999</v>
      </c>
      <c r="N852" s="132"/>
      <c r="O852" s="132"/>
      <c r="P852" s="132"/>
      <c r="Q852" s="124">
        <f t="shared" si="31"/>
        <v>-75111.379999999888</v>
      </c>
      <c r="R852" s="125">
        <f t="shared" si="32"/>
        <v>449.59526739356176</v>
      </c>
    </row>
    <row r="853" spans="1:18" x14ac:dyDescent="0.35">
      <c r="A853" s="131">
        <v>4</v>
      </c>
      <c r="B853" s="132" t="s">
        <v>61</v>
      </c>
      <c r="C853" s="132" t="s">
        <v>515</v>
      </c>
      <c r="D853" s="132" t="s">
        <v>145</v>
      </c>
      <c r="E853" s="132" t="s">
        <v>516</v>
      </c>
      <c r="F853" s="132" t="s">
        <v>180</v>
      </c>
      <c r="G853" s="132" t="s">
        <v>1241</v>
      </c>
      <c r="H853" s="133">
        <v>4000</v>
      </c>
      <c r="I853" s="131">
        <v>3</v>
      </c>
      <c r="J853" s="136">
        <f>สกลนคร!F162</f>
        <v>241879.08</v>
      </c>
      <c r="K853" s="135">
        <f>สกลนคร!AI162</f>
        <v>258977.05999999997</v>
      </c>
      <c r="L853" s="136">
        <f>สกลนคร!AJ162</f>
        <v>1356704.17</v>
      </c>
      <c r="M853" s="136">
        <f>สกลนคร!AK162</f>
        <v>1306349.9099999999</v>
      </c>
      <c r="N853" s="132"/>
      <c r="O853" s="132"/>
      <c r="P853" s="132"/>
      <c r="Q853" s="124">
        <f t="shared" si="31"/>
        <v>50354.260000000009</v>
      </c>
      <c r="R853" s="125">
        <f t="shared" si="32"/>
        <v>339.17604249999999</v>
      </c>
    </row>
    <row r="854" spans="1:18" x14ac:dyDescent="0.35">
      <c r="A854" s="131">
        <v>5</v>
      </c>
      <c r="B854" s="132" t="s">
        <v>61</v>
      </c>
      <c r="C854" s="132" t="s">
        <v>515</v>
      </c>
      <c r="D854" s="132" t="s">
        <v>145</v>
      </c>
      <c r="E854" s="132" t="s">
        <v>516</v>
      </c>
      <c r="F854" s="132" t="s">
        <v>180</v>
      </c>
      <c r="G854" s="132" t="s">
        <v>1242</v>
      </c>
      <c r="H854" s="133">
        <v>5502</v>
      </c>
      <c r="I854" s="131">
        <v>4</v>
      </c>
      <c r="J854" s="136">
        <f>สกลนคร!F163</f>
        <v>692350.87</v>
      </c>
      <c r="K854" s="135">
        <f>สกลนคร!AI163</f>
        <v>755281.71</v>
      </c>
      <c r="L854" s="136">
        <f>สกลนคร!AJ163</f>
        <v>2200353.5599999996</v>
      </c>
      <c r="M854" s="136">
        <f>สกลนคร!AK163</f>
        <v>1796067.58</v>
      </c>
      <c r="N854" s="132"/>
      <c r="O854" s="132"/>
      <c r="P854" s="132"/>
      <c r="Q854" s="124">
        <f t="shared" si="31"/>
        <v>404285.97999999952</v>
      </c>
      <c r="R854" s="125">
        <f t="shared" si="32"/>
        <v>399.9188585968738</v>
      </c>
    </row>
    <row r="855" spans="1:18" s="143" customFormat="1" x14ac:dyDescent="0.35">
      <c r="A855" s="137">
        <v>14</v>
      </c>
      <c r="B855" s="138" t="s">
        <v>61</v>
      </c>
      <c r="C855" s="138"/>
      <c r="D855" s="138"/>
      <c r="E855" s="138" t="s">
        <v>77</v>
      </c>
      <c r="F855" s="138"/>
      <c r="G855" s="138" t="s">
        <v>518</v>
      </c>
      <c r="H855" s="144">
        <f>SUM(H851:H854)</f>
        <v>15444</v>
      </c>
      <c r="I855" s="137"/>
      <c r="J855" s="140">
        <f>SUM(J850:J854)</f>
        <v>1437281.35</v>
      </c>
      <c r="K855" s="140">
        <f>SUM(K850:K854)</f>
        <v>1552075.4099999997</v>
      </c>
      <c r="L855" s="140">
        <f>SUM(L850:L854)</f>
        <v>6499005.6699999999</v>
      </c>
      <c r="M855" s="140">
        <f>SUM(M850:M854)</f>
        <v>6018995.7999999998</v>
      </c>
      <c r="N855" s="138">
        <v>4</v>
      </c>
      <c r="O855" s="138">
        <v>4</v>
      </c>
      <c r="P855" s="138">
        <f>N855-O855</f>
        <v>0</v>
      </c>
      <c r="Q855" s="141">
        <f t="shared" si="31"/>
        <v>480009.87000000011</v>
      </c>
      <c r="R855" s="142">
        <f>L855/H855</f>
        <v>420.81103794353794</v>
      </c>
    </row>
    <row r="856" spans="1:18" x14ac:dyDescent="0.35">
      <c r="A856" s="131">
        <v>1</v>
      </c>
      <c r="B856" s="132" t="s">
        <v>61</v>
      </c>
      <c r="C856" s="132" t="s">
        <v>519</v>
      </c>
      <c r="D856" s="132" t="s">
        <v>148</v>
      </c>
      <c r="E856" s="132" t="s">
        <v>520</v>
      </c>
      <c r="F856" s="132" t="s">
        <v>210</v>
      </c>
      <c r="G856" s="132" t="s">
        <v>521</v>
      </c>
      <c r="H856" s="133"/>
      <c r="I856" s="131"/>
      <c r="J856" s="134"/>
      <c r="K856" s="135"/>
      <c r="L856" s="136"/>
      <c r="M856" s="136"/>
      <c r="N856" s="132"/>
      <c r="O856" s="132"/>
      <c r="P856" s="132"/>
    </row>
    <row r="857" spans="1:18" x14ac:dyDescent="0.35">
      <c r="A857" s="131">
        <v>2</v>
      </c>
      <c r="B857" s="132" t="s">
        <v>61</v>
      </c>
      <c r="C857" s="132" t="s">
        <v>519</v>
      </c>
      <c r="D857" s="132" t="s">
        <v>148</v>
      </c>
      <c r="E857" s="132" t="s">
        <v>520</v>
      </c>
      <c r="F857" s="132" t="s">
        <v>180</v>
      </c>
      <c r="G857" s="132" t="s">
        <v>1243</v>
      </c>
      <c r="H857" s="133">
        <v>2505</v>
      </c>
      <c r="I857" s="131">
        <v>2</v>
      </c>
      <c r="J857" s="136">
        <f>สกลนคร!F164</f>
        <v>1081299.5900000001</v>
      </c>
      <c r="K857" s="135">
        <f>สกลนคร!AI164</f>
        <v>1135308.83</v>
      </c>
      <c r="L857" s="136">
        <f>สกลนคร!AJ164</f>
        <v>1141308.5699999998</v>
      </c>
      <c r="M857" s="136">
        <f>สกลนคร!AK164</f>
        <v>990178.27</v>
      </c>
      <c r="N857" s="132"/>
      <c r="O857" s="132"/>
      <c r="P857" s="132"/>
      <c r="Q857" s="124">
        <f t="shared" si="31"/>
        <v>151130.29999999981</v>
      </c>
      <c r="R857" s="125">
        <f t="shared" si="32"/>
        <v>455.6122035928143</v>
      </c>
    </row>
    <row r="858" spans="1:18" x14ac:dyDescent="0.35">
      <c r="A858" s="131">
        <v>3</v>
      </c>
      <c r="B858" s="132" t="s">
        <v>61</v>
      </c>
      <c r="C858" s="132" t="s">
        <v>519</v>
      </c>
      <c r="D858" s="132" t="s">
        <v>148</v>
      </c>
      <c r="E858" s="132" t="s">
        <v>520</v>
      </c>
      <c r="F858" s="132" t="s">
        <v>180</v>
      </c>
      <c r="G858" s="132" t="s">
        <v>1244</v>
      </c>
      <c r="H858" s="133">
        <v>3733</v>
      </c>
      <c r="I858" s="131">
        <v>3</v>
      </c>
      <c r="J858" s="136">
        <f>สกลนคร!F165</f>
        <v>1122564.3899999999</v>
      </c>
      <c r="K858" s="135">
        <f>สกลนคร!AI165</f>
        <v>1136509.3699999999</v>
      </c>
      <c r="L858" s="136">
        <f>สกลนคร!AJ165</f>
        <v>1223280.33</v>
      </c>
      <c r="M858" s="136">
        <f>สกลนคร!AK165</f>
        <v>1113371.69</v>
      </c>
      <c r="N858" s="132"/>
      <c r="O858" s="132"/>
      <c r="P858" s="132"/>
      <c r="Q858" s="124">
        <f t="shared" si="31"/>
        <v>109908.64000000013</v>
      </c>
      <c r="R858" s="125">
        <f t="shared" si="32"/>
        <v>327.69363246718461</v>
      </c>
    </row>
    <row r="859" spans="1:18" x14ac:dyDescent="0.35">
      <c r="A859" s="131">
        <v>4</v>
      </c>
      <c r="B859" s="132" t="s">
        <v>61</v>
      </c>
      <c r="C859" s="132" t="s">
        <v>519</v>
      </c>
      <c r="D859" s="132" t="s">
        <v>148</v>
      </c>
      <c r="E859" s="132" t="s">
        <v>520</v>
      </c>
      <c r="F859" s="132" t="s">
        <v>180</v>
      </c>
      <c r="G859" s="132" t="s">
        <v>1245</v>
      </c>
      <c r="H859" s="133">
        <v>5221</v>
      </c>
      <c r="I859" s="131">
        <v>4</v>
      </c>
      <c r="J859" s="136">
        <f>สกลนคร!F166</f>
        <v>726848.58</v>
      </c>
      <c r="K859" s="135">
        <f>สกลนคร!AI166</f>
        <v>774944.52999999991</v>
      </c>
      <c r="L859" s="136">
        <f>สกลนคร!AJ166</f>
        <v>1597573.6099999999</v>
      </c>
      <c r="M859" s="136">
        <f>สกลนคร!AK166</f>
        <v>1337182.57</v>
      </c>
      <c r="N859" s="132"/>
      <c r="O859" s="132"/>
      <c r="P859" s="132"/>
      <c r="Q859" s="124">
        <f t="shared" si="31"/>
        <v>260391.0399999998</v>
      </c>
      <c r="R859" s="125">
        <f t="shared" si="32"/>
        <v>305.98996552384597</v>
      </c>
    </row>
    <row r="860" spans="1:18" x14ac:dyDescent="0.35">
      <c r="A860" s="131">
        <v>5</v>
      </c>
      <c r="B860" s="132" t="s">
        <v>61</v>
      </c>
      <c r="C860" s="132" t="s">
        <v>519</v>
      </c>
      <c r="D860" s="132" t="s">
        <v>148</v>
      </c>
      <c r="E860" s="132" t="s">
        <v>520</v>
      </c>
      <c r="F860" s="132" t="s">
        <v>180</v>
      </c>
      <c r="G860" s="132" t="s">
        <v>1246</v>
      </c>
      <c r="H860" s="133">
        <v>2747</v>
      </c>
      <c r="I860" s="131">
        <v>2</v>
      </c>
      <c r="J860" s="136">
        <f>สกลนคร!F167</f>
        <v>724957.21</v>
      </c>
      <c r="K860" s="135">
        <f>สกลนคร!AI167</f>
        <v>733334.77999999991</v>
      </c>
      <c r="L860" s="136">
        <f>สกลนคร!AJ167</f>
        <v>1588512.4100000001</v>
      </c>
      <c r="M860" s="136">
        <f>สกลนคร!AK167</f>
        <v>1518736.6900000002</v>
      </c>
      <c r="N860" s="132"/>
      <c r="O860" s="132"/>
      <c r="P860" s="132"/>
      <c r="Q860" s="124">
        <f t="shared" si="31"/>
        <v>69775.719999999972</v>
      </c>
      <c r="R860" s="125">
        <f t="shared" si="32"/>
        <v>578.27171823807794</v>
      </c>
    </row>
    <row r="861" spans="1:18" x14ac:dyDescent="0.35">
      <c r="A861" s="131">
        <v>6</v>
      </c>
      <c r="B861" s="132" t="s">
        <v>61</v>
      </c>
      <c r="C861" s="132" t="s">
        <v>519</v>
      </c>
      <c r="D861" s="132" t="s">
        <v>148</v>
      </c>
      <c r="E861" s="132" t="s">
        <v>520</v>
      </c>
      <c r="F861" s="132" t="s">
        <v>180</v>
      </c>
      <c r="G861" s="132" t="s">
        <v>1247</v>
      </c>
      <c r="H861" s="133">
        <v>3860</v>
      </c>
      <c r="I861" s="131">
        <v>3</v>
      </c>
      <c r="J861" s="136">
        <f>สกลนคร!F168</f>
        <v>422465.82</v>
      </c>
      <c r="K861" s="135">
        <f>สกลนคร!AI168</f>
        <v>406854.87</v>
      </c>
      <c r="L861" s="136">
        <f>สกลนคร!AJ168</f>
        <v>1882487.97</v>
      </c>
      <c r="M861" s="136">
        <f>สกลนคร!AK168</f>
        <v>2123515.4699999997</v>
      </c>
      <c r="N861" s="132"/>
      <c r="O861" s="132"/>
      <c r="P861" s="132"/>
      <c r="Q861" s="124">
        <f t="shared" si="31"/>
        <v>-241027.49999999977</v>
      </c>
      <c r="R861" s="125">
        <f t="shared" si="32"/>
        <v>487.69118393782384</v>
      </c>
    </row>
    <row r="862" spans="1:18" s="143" customFormat="1" x14ac:dyDescent="0.35">
      <c r="A862" s="137">
        <v>15</v>
      </c>
      <c r="B862" s="138" t="s">
        <v>61</v>
      </c>
      <c r="C862" s="138"/>
      <c r="D862" s="138"/>
      <c r="E862" s="138" t="s">
        <v>77</v>
      </c>
      <c r="F862" s="138"/>
      <c r="G862" s="138" t="s">
        <v>522</v>
      </c>
      <c r="H862" s="144">
        <f>SUM(H857:H861)</f>
        <v>18066</v>
      </c>
      <c r="I862" s="137"/>
      <c r="J862" s="140">
        <f>SUM(J856:J861)</f>
        <v>4078135.59</v>
      </c>
      <c r="K862" s="175">
        <f>SUM(K856:K861)</f>
        <v>4186952.38</v>
      </c>
      <c r="L862" s="140">
        <f>SUM(L856:L861)</f>
        <v>7433162.8899999997</v>
      </c>
      <c r="M862" s="140">
        <f>SUM(M856:M861)</f>
        <v>7082984.6900000004</v>
      </c>
      <c r="N862" s="138">
        <v>5</v>
      </c>
      <c r="O862" s="138">
        <v>5</v>
      </c>
      <c r="P862" s="138">
        <f>N862-O862</f>
        <v>0</v>
      </c>
      <c r="Q862" s="141">
        <f t="shared" si="31"/>
        <v>350178.19999999925</v>
      </c>
      <c r="R862" s="142">
        <f>L862/H862</f>
        <v>411.44486272556179</v>
      </c>
    </row>
    <row r="863" spans="1:18" x14ac:dyDescent="0.35">
      <c r="A863" s="131">
        <v>1</v>
      </c>
      <c r="B863" s="132" t="s">
        <v>61</v>
      </c>
      <c r="C863" s="132" t="s">
        <v>523</v>
      </c>
      <c r="D863" s="132" t="s">
        <v>150</v>
      </c>
      <c r="E863" s="132" t="s">
        <v>524</v>
      </c>
      <c r="F863" s="132" t="s">
        <v>210</v>
      </c>
      <c r="G863" s="132" t="s">
        <v>525</v>
      </c>
      <c r="H863" s="133"/>
      <c r="I863" s="131"/>
      <c r="J863" s="134"/>
      <c r="K863" s="135"/>
      <c r="L863" s="136"/>
      <c r="M863" s="136"/>
      <c r="N863" s="132"/>
      <c r="O863" s="132"/>
      <c r="P863" s="132"/>
    </row>
    <row r="864" spans="1:18" x14ac:dyDescent="0.35">
      <c r="A864" s="131">
        <v>2</v>
      </c>
      <c r="B864" s="132" t="s">
        <v>61</v>
      </c>
      <c r="C864" s="132" t="s">
        <v>523</v>
      </c>
      <c r="D864" s="132" t="s">
        <v>150</v>
      </c>
      <c r="E864" s="132" t="s">
        <v>524</v>
      </c>
      <c r="F864" s="132" t="s">
        <v>180</v>
      </c>
      <c r="G864" s="132" t="s">
        <v>1248</v>
      </c>
      <c r="H864" s="133">
        <v>992</v>
      </c>
      <c r="I864" s="131">
        <v>1</v>
      </c>
      <c r="J864" s="136">
        <f>สกลนคร!F169</f>
        <v>456039.67</v>
      </c>
      <c r="K864" s="135">
        <f>สกลนคร!AI169</f>
        <v>521979.41</v>
      </c>
      <c r="L864" s="136">
        <f>สกลนคร!AJ169</f>
        <v>885756.3</v>
      </c>
      <c r="M864" s="136">
        <f>สกลนคร!AK169</f>
        <v>911189.83</v>
      </c>
      <c r="N864" s="132"/>
      <c r="O864" s="132"/>
      <c r="P864" s="132"/>
      <c r="Q864" s="124">
        <f t="shared" si="31"/>
        <v>-25433.529999999912</v>
      </c>
      <c r="R864" s="125">
        <f t="shared" si="32"/>
        <v>892.89949596774193</v>
      </c>
    </row>
    <row r="865" spans="1:18" x14ac:dyDescent="0.35">
      <c r="A865" s="131">
        <v>3</v>
      </c>
      <c r="B865" s="132" t="s">
        <v>61</v>
      </c>
      <c r="C865" s="132" t="s">
        <v>523</v>
      </c>
      <c r="D865" s="132" t="s">
        <v>150</v>
      </c>
      <c r="E865" s="132" t="s">
        <v>524</v>
      </c>
      <c r="F865" s="132" t="s">
        <v>180</v>
      </c>
      <c r="G865" s="132" t="s">
        <v>1249</v>
      </c>
      <c r="H865" s="133">
        <v>5690</v>
      </c>
      <c r="I865" s="131">
        <v>4</v>
      </c>
      <c r="J865" s="136">
        <f>สกลนคร!F170</f>
        <v>516187.59</v>
      </c>
      <c r="K865" s="135">
        <f>สกลนคร!AI170</f>
        <v>463885.57000000007</v>
      </c>
      <c r="L865" s="136">
        <f>สกลนคร!AJ170</f>
        <v>1365736.12</v>
      </c>
      <c r="M865" s="136">
        <f>สกลนคร!AK170</f>
        <v>1506557.5999999999</v>
      </c>
      <c r="N865" s="132"/>
      <c r="O865" s="132"/>
      <c r="P865" s="132"/>
      <c r="Q865" s="124">
        <f t="shared" si="31"/>
        <v>-140821.47999999975</v>
      </c>
      <c r="R865" s="125">
        <f t="shared" si="32"/>
        <v>240.02392267135326</v>
      </c>
    </row>
    <row r="866" spans="1:18" x14ac:dyDescent="0.35">
      <c r="A866" s="131">
        <v>4</v>
      </c>
      <c r="B866" s="132" t="s">
        <v>61</v>
      </c>
      <c r="C866" s="132" t="s">
        <v>523</v>
      </c>
      <c r="D866" s="132" t="s">
        <v>150</v>
      </c>
      <c r="E866" s="132" t="s">
        <v>524</v>
      </c>
      <c r="F866" s="132" t="s">
        <v>180</v>
      </c>
      <c r="G866" s="132" t="s">
        <v>1250</v>
      </c>
      <c r="H866" s="133">
        <v>3265</v>
      </c>
      <c r="I866" s="131">
        <v>3</v>
      </c>
      <c r="J866" s="136">
        <f>สกลนคร!F171</f>
        <v>395512.67</v>
      </c>
      <c r="K866" s="135">
        <f>สกลนคร!AI171</f>
        <v>496942.74</v>
      </c>
      <c r="L866" s="136">
        <f>สกลนคร!AJ171</f>
        <v>1108710.46</v>
      </c>
      <c r="M866" s="136">
        <f>สกลนคร!AK171</f>
        <v>1223766.1300000001</v>
      </c>
      <c r="N866" s="132"/>
      <c r="O866" s="132"/>
      <c r="P866" s="132"/>
      <c r="Q866" s="124">
        <f t="shared" si="31"/>
        <v>-115055.67000000016</v>
      </c>
      <c r="R866" s="125">
        <f t="shared" si="32"/>
        <v>339.57441347626337</v>
      </c>
    </row>
    <row r="867" spans="1:18" x14ac:dyDescent="0.35">
      <c r="A867" s="131">
        <v>5</v>
      </c>
      <c r="B867" s="132" t="s">
        <v>61</v>
      </c>
      <c r="C867" s="132" t="s">
        <v>523</v>
      </c>
      <c r="D867" s="132" t="s">
        <v>150</v>
      </c>
      <c r="E867" s="132" t="s">
        <v>524</v>
      </c>
      <c r="F867" s="132" t="s">
        <v>180</v>
      </c>
      <c r="G867" s="132" t="s">
        <v>1251</v>
      </c>
      <c r="H867" s="133">
        <v>5131</v>
      </c>
      <c r="I867" s="131">
        <v>4</v>
      </c>
      <c r="J867" s="136">
        <f>สกลนคร!F172</f>
        <v>512948.71</v>
      </c>
      <c r="K867" s="135">
        <f>สกลนคร!AI172</f>
        <v>380890.77000000008</v>
      </c>
      <c r="L867" s="136">
        <f>สกลนคร!AJ172</f>
        <v>1460879.52</v>
      </c>
      <c r="M867" s="136">
        <f>สกลนคร!AK172</f>
        <v>1595992.3099999998</v>
      </c>
      <c r="N867" s="132"/>
      <c r="O867" s="132"/>
      <c r="P867" s="132"/>
      <c r="Q867" s="124">
        <f t="shared" si="31"/>
        <v>-135112.7899999998</v>
      </c>
      <c r="R867" s="125">
        <f t="shared" si="32"/>
        <v>284.7163359968817</v>
      </c>
    </row>
    <row r="868" spans="1:18" x14ac:dyDescent="0.35">
      <c r="A868" s="131">
        <v>6</v>
      </c>
      <c r="B868" s="132" t="s">
        <v>61</v>
      </c>
      <c r="C868" s="132" t="s">
        <v>523</v>
      </c>
      <c r="D868" s="132" t="s">
        <v>150</v>
      </c>
      <c r="E868" s="132" t="s">
        <v>524</v>
      </c>
      <c r="F868" s="132" t="s">
        <v>180</v>
      </c>
      <c r="G868" s="132" t="s">
        <v>1252</v>
      </c>
      <c r="H868" s="133">
        <v>3470</v>
      </c>
      <c r="I868" s="131">
        <v>3</v>
      </c>
      <c r="J868" s="136">
        <f>สกลนคร!F173</f>
        <v>840992.19</v>
      </c>
      <c r="K868" s="135">
        <f>สกลนคร!AI173</f>
        <v>881371.90999999992</v>
      </c>
      <c r="L868" s="136">
        <f>สกลนคร!AJ173</f>
        <v>1337175.99</v>
      </c>
      <c r="M868" s="136">
        <f>สกลนคร!AK173</f>
        <v>1428141.55</v>
      </c>
      <c r="N868" s="132"/>
      <c r="O868" s="132"/>
      <c r="P868" s="132"/>
      <c r="Q868" s="124">
        <f t="shared" si="31"/>
        <v>-90965.560000000056</v>
      </c>
      <c r="R868" s="125">
        <f t="shared" si="32"/>
        <v>385.35331123919309</v>
      </c>
    </row>
    <row r="869" spans="1:18" x14ac:dyDescent="0.35">
      <c r="A869" s="131">
        <v>7</v>
      </c>
      <c r="B869" s="132" t="s">
        <v>61</v>
      </c>
      <c r="C869" s="132" t="s">
        <v>523</v>
      </c>
      <c r="D869" s="132" t="s">
        <v>150</v>
      </c>
      <c r="E869" s="132" t="s">
        <v>524</v>
      </c>
      <c r="F869" s="132" t="s">
        <v>180</v>
      </c>
      <c r="G869" s="132" t="s">
        <v>1253</v>
      </c>
      <c r="H869" s="133">
        <v>6314</v>
      </c>
      <c r="I869" s="131">
        <v>5</v>
      </c>
      <c r="J869" s="136">
        <f>สกลนคร!F174</f>
        <v>369927.16</v>
      </c>
      <c r="K869" s="135">
        <f>สกลนคร!AI174</f>
        <v>482142.52999999997</v>
      </c>
      <c r="L869" s="136">
        <f>สกลนคร!AJ174</f>
        <v>1406912.73</v>
      </c>
      <c r="M869" s="136">
        <f>สกลนคร!AK174</f>
        <v>1511271.2</v>
      </c>
      <c r="N869" s="132"/>
      <c r="O869" s="132"/>
      <c r="P869" s="132"/>
      <c r="Q869" s="124">
        <f t="shared" si="31"/>
        <v>-104358.46999999997</v>
      </c>
      <c r="R869" s="125">
        <f t="shared" si="32"/>
        <v>222.82431580614508</v>
      </c>
    </row>
    <row r="870" spans="1:18" s="143" customFormat="1" x14ac:dyDescent="0.35">
      <c r="A870" s="137">
        <v>16</v>
      </c>
      <c r="B870" s="138" t="s">
        <v>61</v>
      </c>
      <c r="C870" s="138"/>
      <c r="D870" s="138"/>
      <c r="E870" s="138" t="s">
        <v>77</v>
      </c>
      <c r="F870" s="138"/>
      <c r="G870" s="138" t="s">
        <v>526</v>
      </c>
      <c r="H870" s="144">
        <f>SUM(H864:H869)</f>
        <v>24862</v>
      </c>
      <c r="I870" s="137"/>
      <c r="J870" s="140">
        <f>SUM(J863:J869)</f>
        <v>3091607.99</v>
      </c>
      <c r="K870" s="140">
        <f>SUM(K863:K869)</f>
        <v>3227212.9299999997</v>
      </c>
      <c r="L870" s="140">
        <f>SUM(L863:L869)</f>
        <v>7565171.120000001</v>
      </c>
      <c r="M870" s="140">
        <f>SUM(M863:M869)</f>
        <v>8176918.6199999992</v>
      </c>
      <c r="N870" s="138">
        <v>6</v>
      </c>
      <c r="O870" s="138">
        <v>6</v>
      </c>
      <c r="P870" s="138">
        <f>N870-O870</f>
        <v>0</v>
      </c>
      <c r="Q870" s="141">
        <f t="shared" si="31"/>
        <v>-611747.49999999814</v>
      </c>
      <c r="R870" s="142">
        <f>L870/H870</f>
        <v>304.28650631485806</v>
      </c>
    </row>
    <row r="871" spans="1:18" x14ac:dyDescent="0.35">
      <c r="A871" s="131">
        <v>1</v>
      </c>
      <c r="B871" s="132" t="s">
        <v>61</v>
      </c>
      <c r="C871" s="132" t="s">
        <v>527</v>
      </c>
      <c r="D871" s="132" t="s">
        <v>152</v>
      </c>
      <c r="E871" s="132" t="s">
        <v>528</v>
      </c>
      <c r="F871" s="132" t="s">
        <v>210</v>
      </c>
      <c r="G871" s="132" t="s">
        <v>529</v>
      </c>
      <c r="H871" s="133"/>
      <c r="I871" s="131"/>
      <c r="J871" s="134"/>
      <c r="K871" s="135"/>
      <c r="L871" s="136"/>
      <c r="M871" s="136"/>
      <c r="N871" s="132"/>
      <c r="O871" s="132"/>
      <c r="P871" s="132"/>
    </row>
    <row r="872" spans="1:18" x14ac:dyDescent="0.35">
      <c r="A872" s="131">
        <v>2</v>
      </c>
      <c r="B872" s="132" t="s">
        <v>61</v>
      </c>
      <c r="C872" s="132" t="s">
        <v>527</v>
      </c>
      <c r="D872" s="132" t="s">
        <v>152</v>
      </c>
      <c r="E872" s="132" t="s">
        <v>528</v>
      </c>
      <c r="F872" s="132" t="s">
        <v>180</v>
      </c>
      <c r="G872" s="132" t="s">
        <v>1254</v>
      </c>
      <c r="H872" s="133">
        <v>4818</v>
      </c>
      <c r="I872" s="131">
        <v>4</v>
      </c>
      <c r="J872" s="136">
        <f>สกลนคร!F175</f>
        <v>1154096.05</v>
      </c>
      <c r="K872" s="135">
        <f>สกลนคร!AI175</f>
        <v>1174735.2300000002</v>
      </c>
      <c r="L872" s="136">
        <f>สกลนคร!AJ175</f>
        <v>2027117.83</v>
      </c>
      <c r="M872" s="136">
        <f>สกลนคร!AK175</f>
        <v>1452024.1</v>
      </c>
      <c r="N872" s="132"/>
      <c r="O872" s="132"/>
      <c r="P872" s="132"/>
      <c r="Q872" s="124">
        <f t="shared" si="31"/>
        <v>575093.73</v>
      </c>
      <c r="R872" s="125">
        <f t="shared" si="32"/>
        <v>420.73844541303447</v>
      </c>
    </row>
    <row r="873" spans="1:18" x14ac:dyDescent="0.35">
      <c r="A873" s="131">
        <v>3</v>
      </c>
      <c r="B873" s="132" t="s">
        <v>61</v>
      </c>
      <c r="C873" s="132" t="s">
        <v>527</v>
      </c>
      <c r="D873" s="132" t="s">
        <v>152</v>
      </c>
      <c r="E873" s="132" t="s">
        <v>528</v>
      </c>
      <c r="F873" s="132" t="s">
        <v>180</v>
      </c>
      <c r="G873" s="132" t="s">
        <v>1255</v>
      </c>
      <c r="H873" s="133">
        <v>3493</v>
      </c>
      <c r="I873" s="131">
        <v>3</v>
      </c>
      <c r="J873" s="136">
        <f>สกลนคร!F176</f>
        <v>1018500.07</v>
      </c>
      <c r="K873" s="135">
        <f>สกลนคร!AI176</f>
        <v>1047889.92</v>
      </c>
      <c r="L873" s="136">
        <f>สกลนคร!AJ176</f>
        <v>1978594.49</v>
      </c>
      <c r="M873" s="136">
        <f>สกลนคร!AK176</f>
        <v>1596584.05</v>
      </c>
      <c r="N873" s="132"/>
      <c r="O873" s="132"/>
      <c r="P873" s="132"/>
      <c r="Q873" s="124">
        <f t="shared" si="31"/>
        <v>382010.43999999994</v>
      </c>
      <c r="R873" s="125">
        <f t="shared" si="32"/>
        <v>566.44560263383914</v>
      </c>
    </row>
    <row r="874" spans="1:18" x14ac:dyDescent="0.35">
      <c r="A874" s="131">
        <v>4</v>
      </c>
      <c r="B874" s="132" t="s">
        <v>61</v>
      </c>
      <c r="C874" s="132" t="s">
        <v>527</v>
      </c>
      <c r="D874" s="132" t="s">
        <v>152</v>
      </c>
      <c r="E874" s="132" t="s">
        <v>528</v>
      </c>
      <c r="F874" s="132" t="s">
        <v>180</v>
      </c>
      <c r="G874" s="132" t="s">
        <v>1256</v>
      </c>
      <c r="H874" s="133">
        <v>2171</v>
      </c>
      <c r="I874" s="131">
        <v>2</v>
      </c>
      <c r="J874" s="136">
        <f>สกลนคร!F177</f>
        <v>824715.06</v>
      </c>
      <c r="K874" s="135">
        <f>สกลนคร!AI177</f>
        <v>838342.27</v>
      </c>
      <c r="L874" s="136">
        <f>สกลนคร!AJ177</f>
        <v>1256860.08</v>
      </c>
      <c r="M874" s="136">
        <f>สกลนคร!AK177</f>
        <v>966514.94000000006</v>
      </c>
      <c r="N874" s="132"/>
      <c r="O874" s="132"/>
      <c r="P874" s="132"/>
      <c r="Q874" s="124">
        <f t="shared" si="31"/>
        <v>290345.14</v>
      </c>
      <c r="R874" s="125">
        <f t="shared" si="32"/>
        <v>578.93140488254267</v>
      </c>
    </row>
    <row r="875" spans="1:18" x14ac:dyDescent="0.35">
      <c r="A875" s="131">
        <v>5</v>
      </c>
      <c r="B875" s="132" t="s">
        <v>61</v>
      </c>
      <c r="C875" s="132" t="s">
        <v>527</v>
      </c>
      <c r="D875" s="132" t="s">
        <v>152</v>
      </c>
      <c r="E875" s="132" t="s">
        <v>528</v>
      </c>
      <c r="F875" s="132" t="s">
        <v>180</v>
      </c>
      <c r="G875" s="132" t="s">
        <v>1257</v>
      </c>
      <c r="H875" s="133">
        <v>4974</v>
      </c>
      <c r="I875" s="131">
        <v>4</v>
      </c>
      <c r="J875" s="136">
        <f>สกลนคร!F178</f>
        <v>839834.41</v>
      </c>
      <c r="K875" s="135">
        <f>สกลนคร!AI178</f>
        <v>854400.22</v>
      </c>
      <c r="L875" s="136">
        <f>สกลนคร!AJ178</f>
        <v>1691655.21</v>
      </c>
      <c r="M875" s="136">
        <f>สกลนคร!AK178</f>
        <v>1124209.71</v>
      </c>
      <c r="N875" s="132"/>
      <c r="O875" s="132"/>
      <c r="P875" s="132"/>
      <c r="Q875" s="124">
        <f t="shared" si="31"/>
        <v>567445.5</v>
      </c>
      <c r="R875" s="125">
        <f t="shared" si="32"/>
        <v>340.09955971049459</v>
      </c>
    </row>
    <row r="876" spans="1:18" x14ac:dyDescent="0.35">
      <c r="A876" s="131">
        <v>6</v>
      </c>
      <c r="B876" s="132" t="s">
        <v>61</v>
      </c>
      <c r="C876" s="132" t="s">
        <v>527</v>
      </c>
      <c r="D876" s="132" t="s">
        <v>152</v>
      </c>
      <c r="E876" s="132" t="s">
        <v>528</v>
      </c>
      <c r="F876" s="132" t="s">
        <v>180</v>
      </c>
      <c r="G876" s="132" t="s">
        <v>1258</v>
      </c>
      <c r="H876" s="133">
        <v>2190</v>
      </c>
      <c r="I876" s="131">
        <v>2</v>
      </c>
      <c r="J876" s="136">
        <f>สกลนคร!F179</f>
        <v>961805.01</v>
      </c>
      <c r="K876" s="135">
        <f>สกลนคร!AI179</f>
        <v>967517.6</v>
      </c>
      <c r="L876" s="136">
        <f>สกลนคร!AJ179</f>
        <v>1201624.71</v>
      </c>
      <c r="M876" s="136">
        <f>สกลนคร!AK179</f>
        <v>945022.02</v>
      </c>
      <c r="N876" s="132"/>
      <c r="O876" s="132"/>
      <c r="P876" s="132"/>
      <c r="Q876" s="124">
        <f t="shared" si="31"/>
        <v>256602.68999999994</v>
      </c>
      <c r="R876" s="125">
        <f t="shared" si="32"/>
        <v>548.68708219178086</v>
      </c>
    </row>
    <row r="877" spans="1:18" x14ac:dyDescent="0.35">
      <c r="A877" s="131">
        <v>7</v>
      </c>
      <c r="B877" s="132" t="s">
        <v>61</v>
      </c>
      <c r="C877" s="132" t="s">
        <v>527</v>
      </c>
      <c r="D877" s="132" t="s">
        <v>152</v>
      </c>
      <c r="E877" s="132" t="s">
        <v>528</v>
      </c>
      <c r="F877" s="132" t="s">
        <v>180</v>
      </c>
      <c r="G877" s="132" t="s">
        <v>1259</v>
      </c>
      <c r="H877" s="133">
        <v>3183</v>
      </c>
      <c r="I877" s="131">
        <v>3</v>
      </c>
      <c r="J877" s="136">
        <f>สกลนคร!F180</f>
        <v>673463.43</v>
      </c>
      <c r="K877" s="135">
        <f>สกลนคร!AI180</f>
        <v>690940.11</v>
      </c>
      <c r="L877" s="136">
        <f>สกลนคร!AJ180</f>
        <v>1347085.06</v>
      </c>
      <c r="M877" s="136">
        <f>สกลนคร!AK180</f>
        <v>1022463.28</v>
      </c>
      <c r="N877" s="132"/>
      <c r="O877" s="132"/>
      <c r="P877" s="132"/>
      <c r="Q877" s="124">
        <f t="shared" si="31"/>
        <v>324621.78000000003</v>
      </c>
      <c r="R877" s="125">
        <f t="shared" si="32"/>
        <v>423.212397109645</v>
      </c>
    </row>
    <row r="878" spans="1:18" x14ac:dyDescent="0.35">
      <c r="A878" s="131">
        <v>8</v>
      </c>
      <c r="B878" s="132" t="s">
        <v>61</v>
      </c>
      <c r="C878" s="132" t="s">
        <v>527</v>
      </c>
      <c r="D878" s="132" t="s">
        <v>152</v>
      </c>
      <c r="E878" s="132" t="s">
        <v>528</v>
      </c>
      <c r="F878" s="132" t="s">
        <v>180</v>
      </c>
      <c r="G878" s="132" t="s">
        <v>1260</v>
      </c>
      <c r="H878" s="133">
        <v>3642</v>
      </c>
      <c r="I878" s="131">
        <v>3</v>
      </c>
      <c r="J878" s="136">
        <f>สกลนคร!F181</f>
        <v>859008.87</v>
      </c>
      <c r="K878" s="135">
        <f>สกลนคร!AI181</f>
        <v>872152.28999999992</v>
      </c>
      <c r="L878" s="136">
        <f>สกลนคร!AJ181</f>
        <v>1831490.33</v>
      </c>
      <c r="M878" s="136">
        <f>สกลนคร!AK181</f>
        <v>1183441.1400000001</v>
      </c>
      <c r="N878" s="132"/>
      <c r="O878" s="132"/>
      <c r="P878" s="132"/>
      <c r="Q878" s="124">
        <f t="shared" si="31"/>
        <v>648049.18999999994</v>
      </c>
      <c r="R878" s="125">
        <f t="shared" si="32"/>
        <v>502.88037616694129</v>
      </c>
    </row>
    <row r="879" spans="1:18" s="143" customFormat="1" x14ac:dyDescent="0.35">
      <c r="A879" s="137">
        <v>17</v>
      </c>
      <c r="B879" s="138" t="s">
        <v>61</v>
      </c>
      <c r="C879" s="138"/>
      <c r="D879" s="138"/>
      <c r="E879" s="138" t="s">
        <v>77</v>
      </c>
      <c r="F879" s="138"/>
      <c r="G879" s="138" t="s">
        <v>530</v>
      </c>
      <c r="H879" s="144">
        <f>SUM(H872:H878)</f>
        <v>24471</v>
      </c>
      <c r="I879" s="137"/>
      <c r="J879" s="140">
        <f>SUM(J871:J878)</f>
        <v>6331422.9000000004</v>
      </c>
      <c r="K879" s="140">
        <f>SUM(K871:K878)</f>
        <v>6445977.6400000006</v>
      </c>
      <c r="L879" s="140">
        <f>SUM(L871:L878)</f>
        <v>11334427.710000001</v>
      </c>
      <c r="M879" s="140">
        <f>SUM(M871:M878)</f>
        <v>8290259.2400000002</v>
      </c>
      <c r="N879" s="138">
        <v>7</v>
      </c>
      <c r="O879" s="138">
        <v>7</v>
      </c>
      <c r="P879" s="138">
        <f>N879-O879</f>
        <v>0</v>
      </c>
      <c r="Q879" s="141">
        <f t="shared" si="31"/>
        <v>3044168.4700000007</v>
      </c>
      <c r="R879" s="142">
        <f>L879/H879</f>
        <v>463.17795390462186</v>
      </c>
    </row>
    <row r="880" spans="1:18" x14ac:dyDescent="0.35">
      <c r="A880" s="131">
        <v>1</v>
      </c>
      <c r="B880" s="132" t="s">
        <v>61</v>
      </c>
      <c r="C880" s="132" t="s">
        <v>531</v>
      </c>
      <c r="D880" s="132" t="s">
        <v>532</v>
      </c>
      <c r="E880" s="132" t="s">
        <v>533</v>
      </c>
      <c r="F880" s="132" t="s">
        <v>210</v>
      </c>
      <c r="G880" s="132" t="s">
        <v>534</v>
      </c>
      <c r="H880" s="133"/>
      <c r="I880" s="131"/>
      <c r="J880" s="134"/>
      <c r="K880" s="135"/>
      <c r="L880" s="136"/>
      <c r="M880" s="136"/>
      <c r="N880" s="132"/>
      <c r="O880" s="132"/>
      <c r="P880" s="132"/>
    </row>
    <row r="881" spans="1:18" x14ac:dyDescent="0.35">
      <c r="A881" s="131">
        <v>2</v>
      </c>
      <c r="B881" s="132" t="s">
        <v>61</v>
      </c>
      <c r="C881" s="132" t="s">
        <v>531</v>
      </c>
      <c r="D881" s="132" t="s">
        <v>532</v>
      </c>
      <c r="E881" s="132" t="s">
        <v>533</v>
      </c>
      <c r="F881" s="132" t="s">
        <v>180</v>
      </c>
      <c r="G881" s="132" t="s">
        <v>1261</v>
      </c>
      <c r="H881" s="133">
        <v>3093</v>
      </c>
      <c r="I881" s="131">
        <v>3</v>
      </c>
      <c r="J881" s="136">
        <f>สกลนคร!F182</f>
        <v>581559.06000000006</v>
      </c>
      <c r="K881" s="135">
        <f>สกลนคร!AI182</f>
        <v>584427.74000000011</v>
      </c>
      <c r="L881" s="136">
        <f>สกลนคร!AJ182</f>
        <v>823924.1100000001</v>
      </c>
      <c r="M881" s="136">
        <f>สกลนคร!AK182</f>
        <v>691753.87</v>
      </c>
      <c r="N881" s="132"/>
      <c r="O881" s="132"/>
      <c r="P881" s="132"/>
      <c r="Q881" s="124">
        <f t="shared" si="31"/>
        <v>132170.24000000011</v>
      </c>
      <c r="R881" s="125">
        <f t="shared" si="32"/>
        <v>266.38348205625607</v>
      </c>
    </row>
    <row r="882" spans="1:18" x14ac:dyDescent="0.35">
      <c r="A882" s="131">
        <v>3</v>
      </c>
      <c r="B882" s="132" t="s">
        <v>61</v>
      </c>
      <c r="C882" s="132" t="s">
        <v>531</v>
      </c>
      <c r="D882" s="132" t="s">
        <v>532</v>
      </c>
      <c r="E882" s="132" t="s">
        <v>533</v>
      </c>
      <c r="F882" s="132" t="s">
        <v>180</v>
      </c>
      <c r="G882" s="132" t="s">
        <v>1262</v>
      </c>
      <c r="H882" s="133">
        <v>2775</v>
      </c>
      <c r="I882" s="131">
        <v>2</v>
      </c>
      <c r="J882" s="136">
        <f>สกลนคร!F183</f>
        <v>247069.61</v>
      </c>
      <c r="K882" s="135">
        <f>สกลนคร!AI183</f>
        <v>301121.87</v>
      </c>
      <c r="L882" s="136">
        <f>สกลนคร!AJ183</f>
        <v>1287823.8500000001</v>
      </c>
      <c r="M882" s="136">
        <f>สกลนคร!AK183</f>
        <v>1142692.2</v>
      </c>
      <c r="N882" s="132"/>
      <c r="O882" s="132"/>
      <c r="P882" s="132"/>
      <c r="Q882" s="124">
        <f t="shared" si="31"/>
        <v>145131.65000000014</v>
      </c>
      <c r="R882" s="125">
        <f t="shared" si="32"/>
        <v>464.08066666666667</v>
      </c>
    </row>
    <row r="883" spans="1:18" x14ac:dyDescent="0.35">
      <c r="A883" s="131">
        <v>4</v>
      </c>
      <c r="B883" s="132" t="s">
        <v>61</v>
      </c>
      <c r="C883" s="132" t="s">
        <v>531</v>
      </c>
      <c r="D883" s="132" t="s">
        <v>532</v>
      </c>
      <c r="E883" s="132" t="s">
        <v>533</v>
      </c>
      <c r="F883" s="132" t="s">
        <v>180</v>
      </c>
      <c r="G883" s="132" t="s">
        <v>1263</v>
      </c>
      <c r="H883" s="133">
        <v>2224</v>
      </c>
      <c r="I883" s="131">
        <v>2</v>
      </c>
      <c r="J883" s="136">
        <f>สกลนคร!F184</f>
        <v>565152.56999999995</v>
      </c>
      <c r="K883" s="135">
        <f>สกลนคร!AI184</f>
        <v>639859.49</v>
      </c>
      <c r="L883" s="136">
        <f>สกลนคร!AJ184</f>
        <v>886712.88000000012</v>
      </c>
      <c r="M883" s="136">
        <f>สกลนคร!AK184</f>
        <v>785272.51</v>
      </c>
      <c r="N883" s="132"/>
      <c r="O883" s="132"/>
      <c r="P883" s="132"/>
      <c r="Q883" s="124">
        <f t="shared" si="31"/>
        <v>101440.37000000011</v>
      </c>
      <c r="R883" s="125">
        <f t="shared" si="32"/>
        <v>398.70183453237416</v>
      </c>
    </row>
    <row r="884" spans="1:18" x14ac:dyDescent="0.35">
      <c r="A884" s="131">
        <v>5</v>
      </c>
      <c r="B884" s="132" t="s">
        <v>61</v>
      </c>
      <c r="C884" s="132" t="s">
        <v>531</v>
      </c>
      <c r="D884" s="132" t="s">
        <v>532</v>
      </c>
      <c r="E884" s="132" t="s">
        <v>533</v>
      </c>
      <c r="F884" s="132" t="s">
        <v>180</v>
      </c>
      <c r="G884" s="132" t="s">
        <v>1264</v>
      </c>
      <c r="H884" s="133">
        <v>2037</v>
      </c>
      <c r="I884" s="131">
        <v>2</v>
      </c>
      <c r="J884" s="136">
        <f>สกลนคร!F185</f>
        <v>229089.28</v>
      </c>
      <c r="K884" s="135">
        <f>สกลนคร!AI185</f>
        <v>206149.63</v>
      </c>
      <c r="L884" s="136">
        <f>สกลนคร!AJ185</f>
        <v>856850.55999999994</v>
      </c>
      <c r="M884" s="136">
        <f>สกลนคร!AK185</f>
        <v>809690.03</v>
      </c>
      <c r="N884" s="132"/>
      <c r="O884" s="132"/>
      <c r="P884" s="132"/>
      <c r="Q884" s="124">
        <f t="shared" si="31"/>
        <v>47160.529999999912</v>
      </c>
      <c r="R884" s="125">
        <f t="shared" si="32"/>
        <v>420.6433775159548</v>
      </c>
    </row>
    <row r="885" spans="1:18" x14ac:dyDescent="0.35">
      <c r="A885" s="131">
        <v>6</v>
      </c>
      <c r="B885" s="132" t="s">
        <v>61</v>
      </c>
      <c r="C885" s="132" t="s">
        <v>531</v>
      </c>
      <c r="D885" s="132" t="s">
        <v>532</v>
      </c>
      <c r="E885" s="132" t="s">
        <v>533</v>
      </c>
      <c r="F885" s="132" t="s">
        <v>180</v>
      </c>
      <c r="G885" s="132" t="s">
        <v>1265</v>
      </c>
      <c r="H885" s="133">
        <v>3571</v>
      </c>
      <c r="I885" s="131">
        <v>3</v>
      </c>
      <c r="J885" s="136">
        <f>สกลนคร!F186</f>
        <v>472832.83</v>
      </c>
      <c r="K885" s="135">
        <f>สกลนคร!AI186</f>
        <v>513074.28</v>
      </c>
      <c r="L885" s="136">
        <f>สกลนคร!AJ186</f>
        <v>1390254.0100000002</v>
      </c>
      <c r="M885" s="136">
        <f>สกลนคร!AK186</f>
        <v>1229951.1299999999</v>
      </c>
      <c r="N885" s="132"/>
      <c r="O885" s="132"/>
      <c r="P885" s="132"/>
      <c r="Q885" s="124">
        <f t="shared" si="31"/>
        <v>160302.88000000035</v>
      </c>
      <c r="R885" s="125">
        <f t="shared" si="32"/>
        <v>389.31784094091296</v>
      </c>
    </row>
    <row r="886" spans="1:18" x14ac:dyDescent="0.35">
      <c r="A886" s="131">
        <v>7</v>
      </c>
      <c r="B886" s="132" t="s">
        <v>61</v>
      </c>
      <c r="C886" s="132" t="s">
        <v>531</v>
      </c>
      <c r="D886" s="132" t="s">
        <v>532</v>
      </c>
      <c r="E886" s="132" t="s">
        <v>533</v>
      </c>
      <c r="F886" s="132" t="s">
        <v>180</v>
      </c>
      <c r="G886" s="132" t="s">
        <v>1266</v>
      </c>
      <c r="H886" s="133">
        <v>6793</v>
      </c>
      <c r="I886" s="131">
        <v>5</v>
      </c>
      <c r="J886" s="136">
        <f>สกลนคร!F187</f>
        <v>751329.95</v>
      </c>
      <c r="K886" s="135">
        <f>สกลนคร!AI187</f>
        <v>867000.50999999989</v>
      </c>
      <c r="L886" s="136">
        <f>สกลนคร!AJ187</f>
        <v>3325940.17</v>
      </c>
      <c r="M886" s="136">
        <f>สกลนคร!AK187</f>
        <v>3236763.47</v>
      </c>
      <c r="N886" s="132"/>
      <c r="O886" s="132"/>
      <c r="P886" s="132"/>
      <c r="Q886" s="124">
        <f t="shared" si="31"/>
        <v>89176.699999999721</v>
      </c>
      <c r="R886" s="125">
        <f t="shared" si="32"/>
        <v>489.61286176946857</v>
      </c>
    </row>
    <row r="887" spans="1:18" x14ac:dyDescent="0.35">
      <c r="A887" s="131">
        <v>8</v>
      </c>
      <c r="B887" s="132" t="s">
        <v>61</v>
      </c>
      <c r="C887" s="132" t="s">
        <v>531</v>
      </c>
      <c r="D887" s="132" t="s">
        <v>532</v>
      </c>
      <c r="E887" s="132" t="s">
        <v>533</v>
      </c>
      <c r="F887" s="132" t="s">
        <v>180</v>
      </c>
      <c r="G887" s="132" t="s">
        <v>1267</v>
      </c>
      <c r="H887" s="133">
        <v>1011</v>
      </c>
      <c r="I887" s="131">
        <v>1</v>
      </c>
      <c r="J887" s="136">
        <f>สกลนคร!F188</f>
        <v>190906.78</v>
      </c>
      <c r="K887" s="135">
        <f>สกลนคร!AI188</f>
        <v>191431.86</v>
      </c>
      <c r="L887" s="136">
        <f>สกลนคร!AJ188</f>
        <v>652274.44999999995</v>
      </c>
      <c r="M887" s="136">
        <f>สกลนคร!AK188</f>
        <v>671422.08</v>
      </c>
      <c r="N887" s="132"/>
      <c r="O887" s="132"/>
      <c r="P887" s="132"/>
      <c r="Q887" s="124">
        <f t="shared" si="31"/>
        <v>-19147.630000000005</v>
      </c>
      <c r="R887" s="125">
        <f t="shared" si="32"/>
        <v>645.17749752720079</v>
      </c>
    </row>
    <row r="888" spans="1:18" x14ac:dyDescent="0.35">
      <c r="A888" s="131">
        <v>9</v>
      </c>
      <c r="B888" s="132" t="s">
        <v>61</v>
      </c>
      <c r="C888" s="132" t="s">
        <v>531</v>
      </c>
      <c r="D888" s="132" t="s">
        <v>532</v>
      </c>
      <c r="E888" s="132" t="s">
        <v>533</v>
      </c>
      <c r="F888" s="132" t="s">
        <v>180</v>
      </c>
      <c r="G888" s="132" t="s">
        <v>1268</v>
      </c>
      <c r="H888" s="133">
        <v>3164</v>
      </c>
      <c r="I888" s="131">
        <v>3</v>
      </c>
      <c r="J888" s="136">
        <f>สกลนคร!F189</f>
        <v>577064.57999999996</v>
      </c>
      <c r="K888" s="135">
        <f>สกลนคร!AI189</f>
        <v>503838.02999999997</v>
      </c>
      <c r="L888" s="136">
        <f>สกลนคร!AJ189</f>
        <v>1257211.69</v>
      </c>
      <c r="M888" s="136">
        <f>สกลนคร!AK189</f>
        <v>1139897.46</v>
      </c>
      <c r="N888" s="132"/>
      <c r="O888" s="132"/>
      <c r="P888" s="132"/>
      <c r="Q888" s="124">
        <f t="shared" si="31"/>
        <v>117314.22999999998</v>
      </c>
      <c r="R888" s="125">
        <f t="shared" si="32"/>
        <v>397.34882743362829</v>
      </c>
    </row>
    <row r="889" spans="1:18" s="143" customFormat="1" x14ac:dyDescent="0.35">
      <c r="A889" s="137">
        <v>18</v>
      </c>
      <c r="B889" s="138" t="s">
        <v>61</v>
      </c>
      <c r="C889" s="138"/>
      <c r="D889" s="138"/>
      <c r="E889" s="138" t="s">
        <v>77</v>
      </c>
      <c r="F889" s="138"/>
      <c r="G889" s="138" t="s">
        <v>535</v>
      </c>
      <c r="H889" s="144">
        <f>SUM(H881:H888)</f>
        <v>24668</v>
      </c>
      <c r="I889" s="137"/>
      <c r="J889" s="140">
        <f>SUM(J880:J888)</f>
        <v>3615004.6599999997</v>
      </c>
      <c r="K889" s="140">
        <f>SUM(K880:K888)</f>
        <v>3806903.4099999992</v>
      </c>
      <c r="L889" s="140">
        <f>SUM(L880:L888)</f>
        <v>10480991.719999999</v>
      </c>
      <c r="M889" s="140">
        <f>SUM(M880:M888)</f>
        <v>9707442.75</v>
      </c>
      <c r="N889" s="138">
        <v>8</v>
      </c>
      <c r="O889" s="138">
        <v>8</v>
      </c>
      <c r="P889" s="138">
        <f>N889-O889</f>
        <v>0</v>
      </c>
      <c r="Q889" s="141">
        <f t="shared" si="31"/>
        <v>773548.96999999881</v>
      </c>
      <c r="R889" s="142">
        <f t="shared" si="32"/>
        <v>424.88210312956051</v>
      </c>
    </row>
    <row r="890" spans="1:18" s="143" customFormat="1" ht="21.75" thickBot="1" x14ac:dyDescent="0.4">
      <c r="A890" s="152"/>
      <c r="B890" s="153" t="s">
        <v>61</v>
      </c>
      <c r="C890" s="153" t="s">
        <v>61</v>
      </c>
      <c r="D890" s="153" t="s">
        <v>61</v>
      </c>
      <c r="E890" s="153" t="s">
        <v>61</v>
      </c>
      <c r="F890" s="153"/>
      <c r="G890" s="153" t="s">
        <v>536</v>
      </c>
      <c r="H890" s="154">
        <f>H711+H719+H726+H742+H751+H762+H768+H788+H796+H808+H821+H843+H849+H855+H862+H870+H879+H889</f>
        <v>667777</v>
      </c>
      <c r="I890" s="152"/>
      <c r="J890" s="155">
        <f t="shared" ref="J890:O890" si="33">J711+J719+J726+J742+J751+J762+J768+J788+J796+J808+J821+J843+J849+J855+J862+J870+J879+J889</f>
        <v>77217471.319999993</v>
      </c>
      <c r="K890" s="156">
        <f t="shared" si="33"/>
        <v>88382638.989999995</v>
      </c>
      <c r="L890" s="155">
        <f t="shared" si="33"/>
        <v>234107958.89000002</v>
      </c>
      <c r="M890" s="155">
        <f t="shared" si="33"/>
        <v>213594061.05000001</v>
      </c>
      <c r="N890" s="153">
        <f t="shared" si="33"/>
        <v>168</v>
      </c>
      <c r="O890" s="153">
        <f t="shared" si="33"/>
        <v>168</v>
      </c>
      <c r="P890" s="153">
        <f>N890-O890</f>
        <v>0</v>
      </c>
      <c r="Q890" s="141">
        <f t="shared" si="31"/>
        <v>20513897.840000004</v>
      </c>
      <c r="R890" s="142">
        <f t="shared" si="32"/>
        <v>350.5780505917395</v>
      </c>
    </row>
    <row r="891" spans="1:18" ht="22.5" thickTop="1" thickBot="1" x14ac:dyDescent="0.4">
      <c r="A891" s="157"/>
      <c r="B891" s="158"/>
      <c r="C891" s="158"/>
      <c r="D891" s="158"/>
      <c r="E891" s="325" t="s">
        <v>537</v>
      </c>
      <c r="F891" s="326"/>
      <c r="G891" s="327"/>
      <c r="H891" s="159"/>
      <c r="I891" s="157"/>
      <c r="J891" s="160">
        <f>J890/O890</f>
        <v>459627.80547619041</v>
      </c>
      <c r="K891" s="161">
        <f>K890/O890</f>
        <v>526087.13684523804</v>
      </c>
      <c r="L891" s="160">
        <f>L890/O890</f>
        <v>1393499.7552976192</v>
      </c>
      <c r="M891" s="160">
        <f>M890/O890</f>
        <v>1271393.2205357144</v>
      </c>
      <c r="N891" s="209"/>
      <c r="O891" s="209"/>
      <c r="P891" s="209"/>
      <c r="Q891" s="124">
        <f t="shared" si="31"/>
        <v>122106.53476190474</v>
      </c>
    </row>
    <row r="892" spans="1:18" ht="21.75" thickTop="1" x14ac:dyDescent="0.35">
      <c r="A892" s="162">
        <v>1</v>
      </c>
      <c r="B892" s="163" t="s">
        <v>58</v>
      </c>
      <c r="C892" s="163" t="s">
        <v>538</v>
      </c>
      <c r="D892" s="163" t="s">
        <v>539</v>
      </c>
      <c r="E892" s="163" t="s">
        <v>540</v>
      </c>
      <c r="F892" s="163" t="s">
        <v>177</v>
      </c>
      <c r="G892" s="163" t="s">
        <v>541</v>
      </c>
      <c r="H892" s="164"/>
      <c r="I892" s="162"/>
      <c r="J892" s="165"/>
      <c r="K892" s="166"/>
      <c r="L892" s="167"/>
      <c r="M892" s="167"/>
      <c r="N892" s="163"/>
      <c r="O892" s="163"/>
      <c r="P892" s="163"/>
    </row>
    <row r="893" spans="1:18" x14ac:dyDescent="0.35">
      <c r="A893" s="131">
        <v>2</v>
      </c>
      <c r="B893" s="132" t="s">
        <v>58</v>
      </c>
      <c r="C893" s="132" t="s">
        <v>538</v>
      </c>
      <c r="D893" s="132" t="s">
        <v>539</v>
      </c>
      <c r="E893" s="132" t="s">
        <v>540</v>
      </c>
      <c r="F893" s="132" t="s">
        <v>180</v>
      </c>
      <c r="G893" s="132" t="s">
        <v>1269</v>
      </c>
      <c r="H893" s="133">
        <v>3670</v>
      </c>
      <c r="I893" s="131">
        <v>3</v>
      </c>
      <c r="J893" s="134">
        <f>นครพนม!F4</f>
        <v>360019.64</v>
      </c>
      <c r="K893" s="135">
        <f>นครพนม!AL4</f>
        <v>595322.94999999995</v>
      </c>
      <c r="L893" s="136">
        <f>นครพนม!AM4</f>
        <v>995829.87</v>
      </c>
      <c r="M893" s="136">
        <f>นครพนม!AN4</f>
        <v>738130.81</v>
      </c>
      <c r="N893" s="132"/>
      <c r="O893" s="132"/>
      <c r="P893" s="132"/>
      <c r="Q893" s="124">
        <f t="shared" si="31"/>
        <v>257699.05999999994</v>
      </c>
      <c r="R893" s="125">
        <f t="shared" si="32"/>
        <v>271.34328882833785</v>
      </c>
    </row>
    <row r="894" spans="1:18" x14ac:dyDescent="0.35">
      <c r="A894" s="131">
        <v>3</v>
      </c>
      <c r="B894" s="132" t="s">
        <v>58</v>
      </c>
      <c r="C894" s="132" t="s">
        <v>538</v>
      </c>
      <c r="D894" s="132" t="s">
        <v>539</v>
      </c>
      <c r="E894" s="132" t="s">
        <v>540</v>
      </c>
      <c r="F894" s="132" t="s">
        <v>180</v>
      </c>
      <c r="G894" s="132" t="s">
        <v>1270</v>
      </c>
      <c r="H894" s="133">
        <v>5165</v>
      </c>
      <c r="I894" s="131">
        <v>4</v>
      </c>
      <c r="J894" s="134">
        <f>นครพนม!F5</f>
        <v>705143.58</v>
      </c>
      <c r="K894" s="135">
        <f>นครพนม!AL5</f>
        <v>787284.38</v>
      </c>
      <c r="L894" s="136">
        <f>นครพนม!AM5</f>
        <v>1424066.03</v>
      </c>
      <c r="M894" s="136">
        <f>นครพนม!AN5</f>
        <v>1088942.5999999999</v>
      </c>
      <c r="N894" s="132"/>
      <c r="O894" s="132"/>
      <c r="P894" s="132"/>
      <c r="Q894" s="124">
        <f t="shared" si="31"/>
        <v>335123.43000000017</v>
      </c>
      <c r="R894" s="125">
        <f t="shared" si="32"/>
        <v>275.71462342691188</v>
      </c>
    </row>
    <row r="895" spans="1:18" x14ac:dyDescent="0.35">
      <c r="A895" s="131">
        <v>4</v>
      </c>
      <c r="B895" s="132" t="s">
        <v>58</v>
      </c>
      <c r="C895" s="132" t="s">
        <v>538</v>
      </c>
      <c r="D895" s="132" t="s">
        <v>539</v>
      </c>
      <c r="E895" s="132" t="s">
        <v>540</v>
      </c>
      <c r="F895" s="132" t="s">
        <v>180</v>
      </c>
      <c r="G895" s="132" t="s">
        <v>1271</v>
      </c>
      <c r="H895" s="133">
        <v>4663</v>
      </c>
      <c r="I895" s="131">
        <v>4</v>
      </c>
      <c r="J895" s="134">
        <f>นครพนม!F6</f>
        <v>394953.81</v>
      </c>
      <c r="K895" s="135">
        <f>นครพนม!AL6</f>
        <v>438967.19</v>
      </c>
      <c r="L895" s="136">
        <f>นครพนม!AM6</f>
        <v>1119585.1499999999</v>
      </c>
      <c r="M895" s="136">
        <f>นครพนม!AN6</f>
        <v>1143454.8799999999</v>
      </c>
      <c r="N895" s="132"/>
      <c r="O895" s="132"/>
      <c r="P895" s="132"/>
      <c r="Q895" s="124">
        <f t="shared" si="31"/>
        <v>-23869.729999999981</v>
      </c>
      <c r="R895" s="125">
        <f t="shared" si="32"/>
        <v>240.09975337765385</v>
      </c>
    </row>
    <row r="896" spans="1:18" x14ac:dyDescent="0.35">
      <c r="A896" s="131">
        <v>5</v>
      </c>
      <c r="B896" s="132" t="s">
        <v>58</v>
      </c>
      <c r="C896" s="132" t="s">
        <v>538</v>
      </c>
      <c r="D896" s="132" t="s">
        <v>539</v>
      </c>
      <c r="E896" s="132" t="s">
        <v>540</v>
      </c>
      <c r="F896" s="132" t="s">
        <v>180</v>
      </c>
      <c r="G896" s="132" t="s">
        <v>1272</v>
      </c>
      <c r="H896" s="133">
        <v>4364</v>
      </c>
      <c r="I896" s="131">
        <v>3</v>
      </c>
      <c r="J896" s="134">
        <f>นครพนม!F7</f>
        <v>273085.32</v>
      </c>
      <c r="K896" s="135">
        <f>นครพนม!AL7</f>
        <v>243036.69</v>
      </c>
      <c r="L896" s="136">
        <f>นครพนม!AM7</f>
        <v>1019127.85</v>
      </c>
      <c r="M896" s="136">
        <f>นครพนม!AN7</f>
        <v>929768.88</v>
      </c>
      <c r="N896" s="132"/>
      <c r="O896" s="132"/>
      <c r="P896" s="132"/>
      <c r="Q896" s="124">
        <f t="shared" si="31"/>
        <v>89358.969999999972</v>
      </c>
      <c r="R896" s="125">
        <f t="shared" si="32"/>
        <v>233.53067140238312</v>
      </c>
    </row>
    <row r="897" spans="1:18" x14ac:dyDescent="0.35">
      <c r="A897" s="131">
        <v>6</v>
      </c>
      <c r="B897" s="132" t="s">
        <v>58</v>
      </c>
      <c r="C897" s="132" t="s">
        <v>538</v>
      </c>
      <c r="D897" s="132" t="s">
        <v>539</v>
      </c>
      <c r="E897" s="132" t="s">
        <v>540</v>
      </c>
      <c r="F897" s="132" t="s">
        <v>180</v>
      </c>
      <c r="G897" s="132" t="s">
        <v>1273</v>
      </c>
      <c r="H897" s="133">
        <v>4222</v>
      </c>
      <c r="I897" s="131">
        <v>3</v>
      </c>
      <c r="J897" s="134">
        <f>นครพนม!F8</f>
        <v>554602.88</v>
      </c>
      <c r="K897" s="135">
        <f>นครพนม!AL8</f>
        <v>587232.43000000005</v>
      </c>
      <c r="L897" s="136">
        <f>นครพนม!AM8</f>
        <v>888245.92999999993</v>
      </c>
      <c r="M897" s="136">
        <f>นครพนม!AN8</f>
        <v>835931.28999999992</v>
      </c>
      <c r="N897" s="132"/>
      <c r="O897" s="132"/>
      <c r="P897" s="132"/>
      <c r="Q897" s="124">
        <f t="shared" si="31"/>
        <v>52314.640000000014</v>
      </c>
      <c r="R897" s="125">
        <f t="shared" si="32"/>
        <v>210.38510895310279</v>
      </c>
    </row>
    <row r="898" spans="1:18" x14ac:dyDescent="0.35">
      <c r="A898" s="131">
        <v>7</v>
      </c>
      <c r="B898" s="132" t="s">
        <v>58</v>
      </c>
      <c r="C898" s="132" t="s">
        <v>538</v>
      </c>
      <c r="D898" s="132" t="s">
        <v>539</v>
      </c>
      <c r="E898" s="132" t="s">
        <v>540</v>
      </c>
      <c r="F898" s="132" t="s">
        <v>180</v>
      </c>
      <c r="G898" s="132" t="s">
        <v>1274</v>
      </c>
      <c r="H898" s="133">
        <v>3681</v>
      </c>
      <c r="I898" s="131">
        <v>3</v>
      </c>
      <c r="J898" s="134">
        <f>นครพนม!F9</f>
        <v>155844.41</v>
      </c>
      <c r="K898" s="135">
        <f>นครพนม!AL9</f>
        <v>159878.29</v>
      </c>
      <c r="L898" s="136">
        <f>นครพนม!AM9</f>
        <v>649555.87</v>
      </c>
      <c r="M898" s="136">
        <f>นครพนม!AN9</f>
        <v>657477.82000000007</v>
      </c>
      <c r="N898" s="132"/>
      <c r="O898" s="132"/>
      <c r="P898" s="132"/>
      <c r="Q898" s="124">
        <f t="shared" si="31"/>
        <v>-7921.9500000000698</v>
      </c>
      <c r="R898" s="125">
        <f t="shared" si="32"/>
        <v>176.46179570768814</v>
      </c>
    </row>
    <row r="899" spans="1:18" x14ac:dyDescent="0.35">
      <c r="A899" s="131">
        <v>8</v>
      </c>
      <c r="B899" s="132" t="s">
        <v>58</v>
      </c>
      <c r="C899" s="132" t="s">
        <v>538</v>
      </c>
      <c r="D899" s="132" t="s">
        <v>539</v>
      </c>
      <c r="E899" s="132" t="s">
        <v>540</v>
      </c>
      <c r="F899" s="132" t="s">
        <v>180</v>
      </c>
      <c r="G899" s="132" t="s">
        <v>1275</v>
      </c>
      <c r="H899" s="133">
        <v>2627</v>
      </c>
      <c r="I899" s="131">
        <v>2</v>
      </c>
      <c r="J899" s="134">
        <f>นครพนม!F10</f>
        <v>312532.45</v>
      </c>
      <c r="K899" s="135">
        <f>นครพนม!AL10</f>
        <v>715218.09000000008</v>
      </c>
      <c r="L899" s="136">
        <f>นครพนม!AM10</f>
        <v>972929.42</v>
      </c>
      <c r="M899" s="136">
        <f>นครพนม!AN10</f>
        <v>892221.15</v>
      </c>
      <c r="N899" s="132"/>
      <c r="O899" s="132"/>
      <c r="P899" s="132"/>
      <c r="Q899" s="124">
        <f t="shared" si="31"/>
        <v>80708.270000000019</v>
      </c>
      <c r="R899" s="125">
        <f t="shared" si="32"/>
        <v>370.35760182717928</v>
      </c>
    </row>
    <row r="900" spans="1:18" x14ac:dyDescent="0.35">
      <c r="A900" s="131">
        <v>9</v>
      </c>
      <c r="B900" s="132" t="s">
        <v>58</v>
      </c>
      <c r="C900" s="132" t="s">
        <v>538</v>
      </c>
      <c r="D900" s="132" t="s">
        <v>539</v>
      </c>
      <c r="E900" s="132" t="s">
        <v>540</v>
      </c>
      <c r="F900" s="132" t="s">
        <v>180</v>
      </c>
      <c r="G900" s="132" t="s">
        <v>1276</v>
      </c>
      <c r="H900" s="133">
        <v>2345</v>
      </c>
      <c r="I900" s="131">
        <v>2</v>
      </c>
      <c r="J900" s="134">
        <f>นครพนม!F11</f>
        <v>451435.08</v>
      </c>
      <c r="K900" s="135">
        <f>นครพนม!AL11</f>
        <v>532128.3600000001</v>
      </c>
      <c r="L900" s="136">
        <f>นครพนม!AM11</f>
        <v>1058408.0899999999</v>
      </c>
      <c r="M900" s="136">
        <f>นครพนม!AN11</f>
        <v>1100145.3199999998</v>
      </c>
      <c r="N900" s="132"/>
      <c r="O900" s="132"/>
      <c r="P900" s="132"/>
      <c r="Q900" s="124">
        <f t="shared" si="31"/>
        <v>-41737.229999999981</v>
      </c>
      <c r="R900" s="125">
        <f t="shared" si="32"/>
        <v>451.34673347547965</v>
      </c>
    </row>
    <row r="901" spans="1:18" x14ac:dyDescent="0.35">
      <c r="A901" s="131">
        <v>10</v>
      </c>
      <c r="B901" s="132" t="s">
        <v>58</v>
      </c>
      <c r="C901" s="132" t="s">
        <v>538</v>
      </c>
      <c r="D901" s="132" t="s">
        <v>539</v>
      </c>
      <c r="E901" s="132" t="s">
        <v>540</v>
      </c>
      <c r="F901" s="132" t="s">
        <v>180</v>
      </c>
      <c r="G901" s="132" t="s">
        <v>1277</v>
      </c>
      <c r="H901" s="133">
        <v>2209</v>
      </c>
      <c r="I901" s="131">
        <v>2</v>
      </c>
      <c r="J901" s="134">
        <f>นครพนม!F12</f>
        <v>442116.95</v>
      </c>
      <c r="K901" s="135">
        <f>นครพนม!AL12</f>
        <v>689298.98</v>
      </c>
      <c r="L901" s="136">
        <f>นครพนม!AM12</f>
        <v>887490.72</v>
      </c>
      <c r="M901" s="136">
        <f>นครพนม!AN12</f>
        <v>961922.63</v>
      </c>
      <c r="N901" s="132"/>
      <c r="O901" s="132"/>
      <c r="P901" s="132"/>
      <c r="Q901" s="124">
        <f t="shared" si="31"/>
        <v>-74431.910000000033</v>
      </c>
      <c r="R901" s="125">
        <f t="shared" si="32"/>
        <v>401.76130375735625</v>
      </c>
    </row>
    <row r="902" spans="1:18" x14ac:dyDescent="0.35">
      <c r="A902" s="131">
        <v>11</v>
      </c>
      <c r="B902" s="132" t="s">
        <v>58</v>
      </c>
      <c r="C902" s="132" t="s">
        <v>538</v>
      </c>
      <c r="D902" s="132" t="s">
        <v>539</v>
      </c>
      <c r="E902" s="132" t="s">
        <v>540</v>
      </c>
      <c r="F902" s="132" t="s">
        <v>180</v>
      </c>
      <c r="G902" s="132" t="s">
        <v>1278</v>
      </c>
      <c r="H902" s="133">
        <v>2329</v>
      </c>
      <c r="I902" s="131">
        <v>2</v>
      </c>
      <c r="J902" s="134">
        <f>นครพนม!F13</f>
        <v>298328.26</v>
      </c>
      <c r="K902" s="135">
        <f>นครพนม!AL13</f>
        <v>582353.17000000004</v>
      </c>
      <c r="L902" s="136">
        <f>นครพนม!AM13</f>
        <v>1179674.3900000001</v>
      </c>
      <c r="M902" s="136">
        <f>นครพนม!AN13</f>
        <v>806859.08</v>
      </c>
      <c r="N902" s="132"/>
      <c r="O902" s="132"/>
      <c r="P902" s="132"/>
      <c r="Q902" s="124">
        <f t="shared" si="31"/>
        <v>372815.31000000017</v>
      </c>
      <c r="R902" s="125">
        <f t="shared" si="32"/>
        <v>506.5154100472306</v>
      </c>
    </row>
    <row r="903" spans="1:18" x14ac:dyDescent="0.35">
      <c r="A903" s="131">
        <v>12</v>
      </c>
      <c r="B903" s="132" t="s">
        <v>58</v>
      </c>
      <c r="C903" s="132" t="s">
        <v>538</v>
      </c>
      <c r="D903" s="132" t="s">
        <v>539</v>
      </c>
      <c r="E903" s="132" t="s">
        <v>540</v>
      </c>
      <c r="F903" s="132" t="s">
        <v>180</v>
      </c>
      <c r="G903" s="132" t="s">
        <v>1279</v>
      </c>
      <c r="H903" s="133">
        <v>2781</v>
      </c>
      <c r="I903" s="131">
        <v>2</v>
      </c>
      <c r="J903" s="134">
        <f>นครพนม!F14</f>
        <v>165253.94</v>
      </c>
      <c r="K903" s="135">
        <f>นครพนม!AL14</f>
        <v>511207.68999999994</v>
      </c>
      <c r="L903" s="136">
        <f>นครพนม!AM14</f>
        <v>840043.11</v>
      </c>
      <c r="M903" s="136">
        <f>นครพนม!AN14</f>
        <v>745827.96</v>
      </c>
      <c r="N903" s="132"/>
      <c r="O903" s="132"/>
      <c r="P903" s="132"/>
      <c r="Q903" s="124">
        <f t="shared" ref="Q903:Q966" si="34">L903-M903</f>
        <v>94215.150000000023</v>
      </c>
      <c r="R903" s="125">
        <f t="shared" ref="R903:R966" si="35">L903/H903</f>
        <v>302.06512405609493</v>
      </c>
    </row>
    <row r="904" spans="1:18" x14ac:dyDescent="0.35">
      <c r="A904" s="131">
        <v>13</v>
      </c>
      <c r="B904" s="132" t="s">
        <v>58</v>
      </c>
      <c r="C904" s="132" t="s">
        <v>538</v>
      </c>
      <c r="D904" s="132" t="s">
        <v>539</v>
      </c>
      <c r="E904" s="132" t="s">
        <v>540</v>
      </c>
      <c r="F904" s="132" t="s">
        <v>180</v>
      </c>
      <c r="G904" s="132" t="s">
        <v>1280</v>
      </c>
      <c r="H904" s="133">
        <v>3427</v>
      </c>
      <c r="I904" s="131">
        <v>3</v>
      </c>
      <c r="J904" s="134">
        <f>นครพนม!F15</f>
        <v>182510.86</v>
      </c>
      <c r="K904" s="135">
        <f>นครพนม!AL15</f>
        <v>249940.8</v>
      </c>
      <c r="L904" s="136">
        <f>นครพนม!AM15</f>
        <v>863904.73</v>
      </c>
      <c r="M904" s="136">
        <f>นครพนม!AN15</f>
        <v>2138064.06</v>
      </c>
      <c r="N904" s="132"/>
      <c r="O904" s="132"/>
      <c r="P904" s="132"/>
      <c r="Q904" s="124">
        <f t="shared" si="34"/>
        <v>-1274159.33</v>
      </c>
      <c r="R904" s="125">
        <f t="shared" si="35"/>
        <v>252.08775313685439</v>
      </c>
    </row>
    <row r="905" spans="1:18" x14ac:dyDescent="0.35">
      <c r="A905" s="131">
        <v>14</v>
      </c>
      <c r="B905" s="132" t="s">
        <v>58</v>
      </c>
      <c r="C905" s="132" t="s">
        <v>538</v>
      </c>
      <c r="D905" s="132" t="s">
        <v>539</v>
      </c>
      <c r="E905" s="132" t="s">
        <v>540</v>
      </c>
      <c r="F905" s="132" t="s">
        <v>180</v>
      </c>
      <c r="G905" s="132" t="s">
        <v>1281</v>
      </c>
      <c r="H905" s="133">
        <v>2582</v>
      </c>
      <c r="I905" s="131">
        <v>2</v>
      </c>
      <c r="J905" s="134">
        <f>นครพนม!F16</f>
        <v>185028.89</v>
      </c>
      <c r="K905" s="135">
        <f>นครพนม!AL16</f>
        <v>212505.14</v>
      </c>
      <c r="L905" s="136">
        <f>นครพนม!AM16</f>
        <v>975543.49</v>
      </c>
      <c r="M905" s="136">
        <f>นครพนม!AN16</f>
        <v>982842.11</v>
      </c>
      <c r="N905" s="132"/>
      <c r="O905" s="132"/>
      <c r="P905" s="132"/>
      <c r="Q905" s="124">
        <f t="shared" si="34"/>
        <v>-7298.6199999999953</v>
      </c>
      <c r="R905" s="125">
        <f t="shared" si="35"/>
        <v>377.82474438419831</v>
      </c>
    </row>
    <row r="906" spans="1:18" x14ac:dyDescent="0.35">
      <c r="A906" s="131">
        <v>15</v>
      </c>
      <c r="B906" s="132" t="s">
        <v>58</v>
      </c>
      <c r="C906" s="132" t="s">
        <v>538</v>
      </c>
      <c r="D906" s="132" t="s">
        <v>539</v>
      </c>
      <c r="E906" s="132" t="s">
        <v>540</v>
      </c>
      <c r="F906" s="132" t="s">
        <v>180</v>
      </c>
      <c r="G906" s="132" t="s">
        <v>1282</v>
      </c>
      <c r="H906" s="133">
        <v>1491</v>
      </c>
      <c r="I906" s="131">
        <v>1</v>
      </c>
      <c r="J906" s="134">
        <f>นครพนม!F17</f>
        <v>270521.81</v>
      </c>
      <c r="K906" s="135">
        <f>นครพนม!AL17</f>
        <v>336383.64</v>
      </c>
      <c r="L906" s="136">
        <f>นครพนม!AM17</f>
        <v>765319.11</v>
      </c>
      <c r="M906" s="136">
        <f>นครพนม!AN17</f>
        <v>767293.02999999991</v>
      </c>
      <c r="N906" s="132"/>
      <c r="O906" s="132"/>
      <c r="P906" s="132"/>
      <c r="Q906" s="124">
        <f t="shared" si="34"/>
        <v>-1973.9199999999255</v>
      </c>
      <c r="R906" s="125">
        <f t="shared" si="35"/>
        <v>513.2924949698189</v>
      </c>
    </row>
    <row r="907" spans="1:18" x14ac:dyDescent="0.35">
      <c r="A907" s="131">
        <v>16</v>
      </c>
      <c r="B907" s="132" t="s">
        <v>58</v>
      </c>
      <c r="C907" s="132" t="s">
        <v>538</v>
      </c>
      <c r="D907" s="132" t="s">
        <v>539</v>
      </c>
      <c r="E907" s="132" t="s">
        <v>540</v>
      </c>
      <c r="F907" s="132" t="s">
        <v>180</v>
      </c>
      <c r="G907" s="132" t="s">
        <v>1283</v>
      </c>
      <c r="H907" s="133">
        <v>2154</v>
      </c>
      <c r="I907" s="131">
        <v>2</v>
      </c>
      <c r="J907" s="134">
        <f>นครพนม!F18</f>
        <v>232666</v>
      </c>
      <c r="K907" s="135">
        <f>นครพนม!AL18</f>
        <v>403317.07</v>
      </c>
      <c r="L907" s="136">
        <f>นครพนม!AM18</f>
        <v>618476.96</v>
      </c>
      <c r="M907" s="136">
        <f>นครพนม!AN18</f>
        <v>451475.69</v>
      </c>
      <c r="N907" s="132"/>
      <c r="O907" s="132"/>
      <c r="P907" s="132"/>
      <c r="Q907" s="124">
        <f t="shared" si="34"/>
        <v>167001.26999999996</v>
      </c>
      <c r="R907" s="125">
        <f t="shared" si="35"/>
        <v>287.12950789229342</v>
      </c>
    </row>
    <row r="908" spans="1:18" x14ac:dyDescent="0.35">
      <c r="A908" s="131">
        <v>17</v>
      </c>
      <c r="B908" s="132" t="s">
        <v>58</v>
      </c>
      <c r="C908" s="132" t="s">
        <v>538</v>
      </c>
      <c r="D908" s="132" t="s">
        <v>539</v>
      </c>
      <c r="E908" s="132" t="s">
        <v>540</v>
      </c>
      <c r="F908" s="132" t="s">
        <v>180</v>
      </c>
      <c r="G908" s="132" t="s">
        <v>1284</v>
      </c>
      <c r="H908" s="133">
        <v>3909</v>
      </c>
      <c r="I908" s="131">
        <v>3</v>
      </c>
      <c r="J908" s="134">
        <f>นครพนม!F19</f>
        <v>204622.19</v>
      </c>
      <c r="K908" s="135">
        <f>นครพนม!AL19</f>
        <v>263189.07</v>
      </c>
      <c r="L908" s="136">
        <f>นครพนม!AM19</f>
        <v>872485.66999999993</v>
      </c>
      <c r="M908" s="136">
        <f>นครพนม!AN19</f>
        <v>783941.60000000009</v>
      </c>
      <c r="N908" s="132"/>
      <c r="O908" s="132"/>
      <c r="P908" s="132"/>
      <c r="Q908" s="124">
        <f t="shared" si="34"/>
        <v>88544.069999999832</v>
      </c>
      <c r="R908" s="125">
        <f t="shared" si="35"/>
        <v>223.19919928370425</v>
      </c>
    </row>
    <row r="909" spans="1:18" x14ac:dyDescent="0.35">
      <c r="A909" s="131">
        <v>18</v>
      </c>
      <c r="B909" s="132" t="s">
        <v>58</v>
      </c>
      <c r="C909" s="132" t="s">
        <v>538</v>
      </c>
      <c r="D909" s="132" t="s">
        <v>539</v>
      </c>
      <c r="E909" s="132" t="s">
        <v>540</v>
      </c>
      <c r="F909" s="132" t="s">
        <v>180</v>
      </c>
      <c r="G909" s="132" t="s">
        <v>1285</v>
      </c>
      <c r="H909" s="133">
        <v>2875</v>
      </c>
      <c r="I909" s="131">
        <v>2</v>
      </c>
      <c r="J909" s="134">
        <f>นครพนม!F20</f>
        <v>654252.01</v>
      </c>
      <c r="K909" s="135">
        <f>นครพนม!AL20</f>
        <v>855235.19</v>
      </c>
      <c r="L909" s="136">
        <f>นครพนม!AM20</f>
        <v>857072.41999999993</v>
      </c>
      <c r="M909" s="136">
        <f>นครพนม!AN20</f>
        <v>743410.57000000007</v>
      </c>
      <c r="N909" s="132"/>
      <c r="O909" s="132"/>
      <c r="P909" s="132"/>
      <c r="Q909" s="124">
        <f t="shared" si="34"/>
        <v>113661.84999999986</v>
      </c>
      <c r="R909" s="125">
        <f t="shared" si="35"/>
        <v>298.1121460869565</v>
      </c>
    </row>
    <row r="910" spans="1:18" x14ac:dyDescent="0.35">
      <c r="A910" s="131">
        <v>19</v>
      </c>
      <c r="B910" s="132" t="s">
        <v>58</v>
      </c>
      <c r="C910" s="132" t="s">
        <v>538</v>
      </c>
      <c r="D910" s="132" t="s">
        <v>539</v>
      </c>
      <c r="E910" s="132" t="s">
        <v>540</v>
      </c>
      <c r="F910" s="132" t="s">
        <v>180</v>
      </c>
      <c r="G910" s="132" t="s">
        <v>1286</v>
      </c>
      <c r="H910" s="133">
        <v>4102</v>
      </c>
      <c r="I910" s="131">
        <v>3</v>
      </c>
      <c r="J910" s="134">
        <f>นครพนม!F21</f>
        <v>539333.26</v>
      </c>
      <c r="K910" s="135">
        <f>นครพนม!AL21</f>
        <v>550272.32999999996</v>
      </c>
      <c r="L910" s="136">
        <f>นครพนม!AM21</f>
        <v>1319486.1600000001</v>
      </c>
      <c r="M910" s="136">
        <f>นครพนม!AN21</f>
        <v>1238907.8499999999</v>
      </c>
      <c r="N910" s="132"/>
      <c r="O910" s="132"/>
      <c r="P910" s="132"/>
      <c r="Q910" s="124">
        <f t="shared" si="34"/>
        <v>80578.310000000289</v>
      </c>
      <c r="R910" s="125">
        <f t="shared" si="35"/>
        <v>321.66898098488548</v>
      </c>
    </row>
    <row r="911" spans="1:18" x14ac:dyDescent="0.35">
      <c r="A911" s="131">
        <v>20</v>
      </c>
      <c r="B911" s="132" t="s">
        <v>58</v>
      </c>
      <c r="C911" s="132" t="s">
        <v>538</v>
      </c>
      <c r="D911" s="132" t="s">
        <v>539</v>
      </c>
      <c r="E911" s="132" t="s">
        <v>540</v>
      </c>
      <c r="F911" s="132" t="s">
        <v>180</v>
      </c>
      <c r="G911" s="132" t="s">
        <v>1287</v>
      </c>
      <c r="H911" s="133">
        <v>3593</v>
      </c>
      <c r="I911" s="131">
        <v>3</v>
      </c>
      <c r="J911" s="134">
        <f>นครพนม!F22</f>
        <v>589438.82999999996</v>
      </c>
      <c r="K911" s="135">
        <f>นครพนม!AL22</f>
        <v>532426.82999999996</v>
      </c>
      <c r="L911" s="136">
        <f>นครพนม!AM22</f>
        <v>969645.69</v>
      </c>
      <c r="M911" s="136">
        <f>นครพนม!AN22</f>
        <v>1039186.69</v>
      </c>
      <c r="N911" s="132"/>
      <c r="O911" s="132"/>
      <c r="P911" s="132"/>
      <c r="Q911" s="124">
        <f t="shared" si="34"/>
        <v>-69541</v>
      </c>
      <c r="R911" s="125">
        <f t="shared" si="35"/>
        <v>269.8707737266908</v>
      </c>
    </row>
    <row r="912" spans="1:18" x14ac:dyDescent="0.35">
      <c r="A912" s="131">
        <v>21</v>
      </c>
      <c r="B912" s="132" t="s">
        <v>58</v>
      </c>
      <c r="C912" s="132" t="s">
        <v>538</v>
      </c>
      <c r="D912" s="132" t="s">
        <v>539</v>
      </c>
      <c r="E912" s="132" t="s">
        <v>540</v>
      </c>
      <c r="F912" s="132" t="s">
        <v>180</v>
      </c>
      <c r="G912" s="132" t="s">
        <v>1288</v>
      </c>
      <c r="H912" s="133">
        <v>2119</v>
      </c>
      <c r="I912" s="131">
        <v>2</v>
      </c>
      <c r="J912" s="134">
        <f>นครพนม!F23</f>
        <v>538540.76</v>
      </c>
      <c r="K912" s="135">
        <f>นครพนม!AL23</f>
        <v>586868.85000000009</v>
      </c>
      <c r="L912" s="136">
        <f>นครพนม!AM23</f>
        <v>779594.62999999989</v>
      </c>
      <c r="M912" s="136">
        <f>นครพนม!AN23</f>
        <v>1659840.94</v>
      </c>
      <c r="N912" s="132"/>
      <c r="O912" s="132"/>
      <c r="P912" s="132"/>
      <c r="Q912" s="124">
        <f t="shared" si="34"/>
        <v>-880246.31</v>
      </c>
      <c r="R912" s="125">
        <f t="shared" si="35"/>
        <v>367.9068570080226</v>
      </c>
    </row>
    <row r="913" spans="1:18" x14ac:dyDescent="0.35">
      <c r="A913" s="131">
        <v>22</v>
      </c>
      <c r="B913" s="132" t="s">
        <v>58</v>
      </c>
      <c r="C913" s="132" t="s">
        <v>538</v>
      </c>
      <c r="D913" s="132" t="s">
        <v>539</v>
      </c>
      <c r="E913" s="132" t="s">
        <v>540</v>
      </c>
      <c r="F913" s="132" t="s">
        <v>180</v>
      </c>
      <c r="G913" s="132" t="s">
        <v>1289</v>
      </c>
      <c r="H913" s="133">
        <v>2646</v>
      </c>
      <c r="I913" s="131">
        <v>2</v>
      </c>
      <c r="J913" s="134">
        <f>นครพนม!F24</f>
        <v>78497.100000000006</v>
      </c>
      <c r="K913" s="135">
        <f>นครพนม!AL24</f>
        <v>168938.19</v>
      </c>
      <c r="L913" s="136">
        <f>นครพนม!AM24</f>
        <v>657168.26</v>
      </c>
      <c r="M913" s="136">
        <f>นครพนม!AN24</f>
        <v>825977.83</v>
      </c>
      <c r="N913" s="132"/>
      <c r="O913" s="132"/>
      <c r="P913" s="132"/>
      <c r="Q913" s="124">
        <f t="shared" si="34"/>
        <v>-168809.56999999995</v>
      </c>
      <c r="R913" s="125">
        <f t="shared" si="35"/>
        <v>248.36291005291005</v>
      </c>
    </row>
    <row r="914" spans="1:18" x14ac:dyDescent="0.35">
      <c r="A914" s="131">
        <v>23</v>
      </c>
      <c r="B914" s="132" t="s">
        <v>58</v>
      </c>
      <c r="C914" s="132" t="s">
        <v>538</v>
      </c>
      <c r="D914" s="132" t="s">
        <v>539</v>
      </c>
      <c r="E914" s="132" t="s">
        <v>540</v>
      </c>
      <c r="F914" s="132" t="s">
        <v>180</v>
      </c>
      <c r="G914" s="132" t="s">
        <v>1290</v>
      </c>
      <c r="H914" s="133">
        <v>6232</v>
      </c>
      <c r="I914" s="131">
        <v>5</v>
      </c>
      <c r="J914" s="134">
        <f>นครพนม!F25</f>
        <v>388584.93</v>
      </c>
      <c r="K914" s="135">
        <f>นครพนม!AL25</f>
        <v>644721.40999999992</v>
      </c>
      <c r="L914" s="136">
        <f>นครพนม!AM25</f>
        <v>1016751.13</v>
      </c>
      <c r="M914" s="136">
        <f>นครพนม!AN25</f>
        <v>1117079.3999999999</v>
      </c>
      <c r="N914" s="132"/>
      <c r="O914" s="132"/>
      <c r="P914" s="132"/>
      <c r="Q914" s="124">
        <f t="shared" si="34"/>
        <v>-100328.2699999999</v>
      </c>
      <c r="R914" s="125">
        <f t="shared" si="35"/>
        <v>163.15005295250322</v>
      </c>
    </row>
    <row r="915" spans="1:18" x14ac:dyDescent="0.35">
      <c r="A915" s="131">
        <v>24</v>
      </c>
      <c r="B915" s="132" t="s">
        <v>58</v>
      </c>
      <c r="C915" s="132" t="s">
        <v>538</v>
      </c>
      <c r="D915" s="132" t="s">
        <v>539</v>
      </c>
      <c r="E915" s="132" t="s">
        <v>540</v>
      </c>
      <c r="F915" s="132" t="s">
        <v>180</v>
      </c>
      <c r="G915" s="132" t="s">
        <v>1291</v>
      </c>
      <c r="H915" s="133">
        <v>5126</v>
      </c>
      <c r="I915" s="131">
        <v>4</v>
      </c>
      <c r="J915" s="134">
        <f>นครพนม!F26</f>
        <v>293252.53000000003</v>
      </c>
      <c r="K915" s="135">
        <f>นครพนม!AL26</f>
        <v>477766.52</v>
      </c>
      <c r="L915" s="136">
        <f>นครพนม!AM26</f>
        <v>1104959.22</v>
      </c>
      <c r="M915" s="136">
        <f>นครพนม!AN26</f>
        <v>1194587.5</v>
      </c>
      <c r="N915" s="132"/>
      <c r="O915" s="132"/>
      <c r="P915" s="132"/>
      <c r="Q915" s="124">
        <f t="shared" si="34"/>
        <v>-89628.280000000028</v>
      </c>
      <c r="R915" s="125">
        <f t="shared" si="35"/>
        <v>215.55973858759265</v>
      </c>
    </row>
    <row r="916" spans="1:18" x14ac:dyDescent="0.35">
      <c r="A916" s="131">
        <v>25</v>
      </c>
      <c r="B916" s="132" t="s">
        <v>58</v>
      </c>
      <c r="C916" s="132" t="s">
        <v>538</v>
      </c>
      <c r="D916" s="132" t="s">
        <v>539</v>
      </c>
      <c r="E916" s="132" t="s">
        <v>540</v>
      </c>
      <c r="F916" s="132" t="s">
        <v>180</v>
      </c>
      <c r="G916" s="132" t="s">
        <v>1292</v>
      </c>
      <c r="H916" s="133">
        <v>2780</v>
      </c>
      <c r="I916" s="131">
        <v>2</v>
      </c>
      <c r="J916" s="134">
        <f>นครพนม!F27</f>
        <v>231774.4</v>
      </c>
      <c r="K916" s="135">
        <f>นครพนม!AL27</f>
        <v>-94718.929999999935</v>
      </c>
      <c r="L916" s="136">
        <f>นครพนม!AM27</f>
        <v>792002.25</v>
      </c>
      <c r="M916" s="136">
        <f>นครพนม!AN27</f>
        <v>701931.11</v>
      </c>
      <c r="N916" s="132"/>
      <c r="O916" s="132"/>
      <c r="P916" s="132"/>
      <c r="Q916" s="124">
        <f t="shared" si="34"/>
        <v>90071.140000000014</v>
      </c>
      <c r="R916" s="125">
        <f t="shared" si="35"/>
        <v>284.89289568345322</v>
      </c>
    </row>
    <row r="917" spans="1:18" x14ac:dyDescent="0.35">
      <c r="A917" s="131">
        <v>26</v>
      </c>
      <c r="B917" s="132" t="s">
        <v>58</v>
      </c>
      <c r="C917" s="132" t="s">
        <v>538</v>
      </c>
      <c r="D917" s="132" t="s">
        <v>539</v>
      </c>
      <c r="E917" s="132" t="s">
        <v>540</v>
      </c>
      <c r="F917" s="132" t="s">
        <v>180</v>
      </c>
      <c r="G917" s="132" t="s">
        <v>1293</v>
      </c>
      <c r="H917" s="133">
        <v>2904</v>
      </c>
      <c r="I917" s="131">
        <v>2</v>
      </c>
      <c r="J917" s="134">
        <f>นครพนม!F28</f>
        <v>289797.95</v>
      </c>
      <c r="K917" s="135">
        <f>นครพนม!AL28</f>
        <v>346307.13</v>
      </c>
      <c r="L917" s="136">
        <f>นครพนม!AM28</f>
        <v>540394.38</v>
      </c>
      <c r="M917" s="136">
        <f>นครพนม!AN28</f>
        <v>512263.3</v>
      </c>
      <c r="N917" s="132"/>
      <c r="O917" s="132"/>
      <c r="P917" s="132"/>
      <c r="Q917" s="124">
        <f t="shared" si="34"/>
        <v>28131.080000000016</v>
      </c>
      <c r="R917" s="125">
        <f t="shared" si="35"/>
        <v>186.08621900826446</v>
      </c>
    </row>
    <row r="918" spans="1:18" s="143" customFormat="1" x14ac:dyDescent="0.35">
      <c r="A918" s="137">
        <v>1</v>
      </c>
      <c r="B918" s="138" t="s">
        <v>58</v>
      </c>
      <c r="C918" s="138"/>
      <c r="D918" s="138"/>
      <c r="E918" s="138" t="s">
        <v>77</v>
      </c>
      <c r="F918" s="138"/>
      <c r="G918" s="138" t="s">
        <v>542</v>
      </c>
      <c r="H918" s="144">
        <f>SUM(H892:H917)</f>
        <v>83996</v>
      </c>
      <c r="I918" s="137"/>
      <c r="J918" s="140">
        <f>SUM(J892:J917)</f>
        <v>8792137.839999998</v>
      </c>
      <c r="K918" s="175">
        <f>SUM(K892:K917)</f>
        <v>11375081.460000001</v>
      </c>
      <c r="L918" s="140">
        <f>SUM(L893:L917)</f>
        <v>23167760.529999997</v>
      </c>
      <c r="M918" s="140">
        <f>SUM(M893:M917)</f>
        <v>24057484.099999998</v>
      </c>
      <c r="N918" s="138">
        <v>25</v>
      </c>
      <c r="O918" s="138">
        <v>25</v>
      </c>
      <c r="P918" s="138">
        <f>N918-O918</f>
        <v>0</v>
      </c>
      <c r="Q918" s="141">
        <f t="shared" si="34"/>
        <v>-889723.5700000003</v>
      </c>
      <c r="R918" s="142">
        <f>L918/H918</f>
        <v>275.81980725272626</v>
      </c>
    </row>
    <row r="919" spans="1:18" x14ac:dyDescent="0.35">
      <c r="A919" s="131">
        <v>1</v>
      </c>
      <c r="B919" s="132" t="s">
        <v>58</v>
      </c>
      <c r="C919" s="132" t="s">
        <v>543</v>
      </c>
      <c r="D919" s="132" t="s">
        <v>79</v>
      </c>
      <c r="E919" s="132" t="s">
        <v>544</v>
      </c>
      <c r="F919" s="132" t="s">
        <v>210</v>
      </c>
      <c r="G919" s="132" t="s">
        <v>545</v>
      </c>
      <c r="H919" s="133"/>
      <c r="I919" s="131"/>
      <c r="J919" s="134"/>
      <c r="K919" s="135"/>
      <c r="L919" s="136"/>
      <c r="M919" s="136"/>
      <c r="N919" s="132"/>
      <c r="O919" s="132"/>
      <c r="P919" s="132"/>
    </row>
    <row r="920" spans="1:18" x14ac:dyDescent="0.35">
      <c r="A920" s="131">
        <v>2</v>
      </c>
      <c r="B920" s="132" t="s">
        <v>58</v>
      </c>
      <c r="C920" s="132" t="s">
        <v>543</v>
      </c>
      <c r="D920" s="132" t="s">
        <v>79</v>
      </c>
      <c r="E920" s="132" t="s">
        <v>544</v>
      </c>
      <c r="F920" s="132" t="s">
        <v>180</v>
      </c>
      <c r="G920" s="132" t="s">
        <v>1294</v>
      </c>
      <c r="H920" s="133">
        <v>3964</v>
      </c>
      <c r="I920" s="131">
        <v>3</v>
      </c>
      <c r="J920" s="134">
        <f>นครพนม!F29</f>
        <v>349173.41</v>
      </c>
      <c r="K920" s="135">
        <f>นครพนม!AL29</f>
        <v>370975.41</v>
      </c>
      <c r="L920" s="136">
        <f>นครพนม!AM29</f>
        <v>1323730.73</v>
      </c>
      <c r="M920" s="136">
        <f>นครพนม!AN29</f>
        <v>1112089.02</v>
      </c>
      <c r="N920" s="132"/>
      <c r="O920" s="132"/>
      <c r="P920" s="132"/>
      <c r="Q920" s="124">
        <f t="shared" si="34"/>
        <v>211641.70999999996</v>
      </c>
      <c r="R920" s="125">
        <f t="shared" si="35"/>
        <v>333.9381256306761</v>
      </c>
    </row>
    <row r="921" spans="1:18" x14ac:dyDescent="0.35">
      <c r="A921" s="131">
        <v>3</v>
      </c>
      <c r="B921" s="132" t="s">
        <v>58</v>
      </c>
      <c r="C921" s="132" t="s">
        <v>543</v>
      </c>
      <c r="D921" s="132" t="s">
        <v>79</v>
      </c>
      <c r="E921" s="132" t="s">
        <v>544</v>
      </c>
      <c r="F921" s="132" t="s">
        <v>180</v>
      </c>
      <c r="G921" s="132" t="s">
        <v>1295</v>
      </c>
      <c r="H921" s="133">
        <v>5112</v>
      </c>
      <c r="I921" s="131">
        <v>4</v>
      </c>
      <c r="J921" s="134">
        <f>นครพนม!F30</f>
        <v>159297.28</v>
      </c>
      <c r="K921" s="135">
        <f>นครพนม!AL30</f>
        <v>356310.52</v>
      </c>
      <c r="L921" s="136">
        <f>นครพนม!AM30</f>
        <v>942403.75</v>
      </c>
      <c r="M921" s="136">
        <f>นครพนม!AN30</f>
        <v>1058776.48</v>
      </c>
      <c r="N921" s="132"/>
      <c r="O921" s="132"/>
      <c r="P921" s="132"/>
      <c r="Q921" s="124">
        <f t="shared" si="34"/>
        <v>-116372.72999999998</v>
      </c>
      <c r="R921" s="125">
        <f t="shared" si="35"/>
        <v>184.35128129890452</v>
      </c>
    </row>
    <row r="922" spans="1:18" x14ac:dyDescent="0.35">
      <c r="A922" s="131">
        <v>4</v>
      </c>
      <c r="B922" s="132" t="s">
        <v>58</v>
      </c>
      <c r="C922" s="132" t="s">
        <v>543</v>
      </c>
      <c r="D922" s="132" t="s">
        <v>79</v>
      </c>
      <c r="E922" s="132" t="s">
        <v>544</v>
      </c>
      <c r="F922" s="132" t="s">
        <v>180</v>
      </c>
      <c r="G922" s="132" t="s">
        <v>1296</v>
      </c>
      <c r="H922" s="133">
        <v>2863</v>
      </c>
      <c r="I922" s="131">
        <v>2</v>
      </c>
      <c r="J922" s="134">
        <f>นครพนม!F31</f>
        <v>376733.84</v>
      </c>
      <c r="K922" s="135">
        <f>นครพนม!AL31</f>
        <v>411344.05000000005</v>
      </c>
      <c r="L922" s="136">
        <f>นครพนม!AM31</f>
        <v>787378.99</v>
      </c>
      <c r="M922" s="136">
        <f>นครพนม!AN31</f>
        <v>819640.37000000011</v>
      </c>
      <c r="N922" s="132"/>
      <c r="O922" s="132"/>
      <c r="P922" s="132"/>
      <c r="Q922" s="124">
        <f t="shared" si="34"/>
        <v>-32261.380000000121</v>
      </c>
      <c r="R922" s="125">
        <f t="shared" si="35"/>
        <v>275.01885784142507</v>
      </c>
    </row>
    <row r="923" spans="1:18" x14ac:dyDescent="0.35">
      <c r="A923" s="131">
        <v>5</v>
      </c>
      <c r="B923" s="132" t="s">
        <v>58</v>
      </c>
      <c r="C923" s="132" t="s">
        <v>543</v>
      </c>
      <c r="D923" s="132" t="s">
        <v>79</v>
      </c>
      <c r="E923" s="132" t="s">
        <v>544</v>
      </c>
      <c r="F923" s="132" t="s">
        <v>180</v>
      </c>
      <c r="G923" s="132" t="s">
        <v>1297</v>
      </c>
      <c r="H923" s="133">
        <v>3378</v>
      </c>
      <c r="I923" s="131">
        <v>3</v>
      </c>
      <c r="J923" s="134">
        <f>นครพนม!F32</f>
        <v>199879.41</v>
      </c>
      <c r="K923" s="134">
        <f>นครพนม!AL32</f>
        <v>187233.36</v>
      </c>
      <c r="L923" s="136">
        <f>นครพนม!AM32</f>
        <v>322205.5</v>
      </c>
      <c r="M923" s="136">
        <f>นครพนม!AN32</f>
        <v>601098.38</v>
      </c>
      <c r="N923" s="132"/>
      <c r="O923" s="132"/>
      <c r="P923" s="132"/>
      <c r="Q923" s="124">
        <f t="shared" si="34"/>
        <v>-278892.88</v>
      </c>
      <c r="R923" s="125">
        <f t="shared" si="35"/>
        <v>95.383510953226761</v>
      </c>
    </row>
    <row r="924" spans="1:18" x14ac:dyDescent="0.35">
      <c r="A924" s="131">
        <v>6</v>
      </c>
      <c r="B924" s="132" t="s">
        <v>58</v>
      </c>
      <c r="C924" s="132" t="s">
        <v>543</v>
      </c>
      <c r="D924" s="132" t="s">
        <v>79</v>
      </c>
      <c r="E924" s="132" t="s">
        <v>544</v>
      </c>
      <c r="F924" s="132" t="s">
        <v>180</v>
      </c>
      <c r="G924" s="132" t="s">
        <v>1298</v>
      </c>
      <c r="H924" s="133">
        <v>3946</v>
      </c>
      <c r="I924" s="131">
        <v>3</v>
      </c>
      <c r="J924" s="134">
        <f>นครพนม!F33</f>
        <v>247771.09</v>
      </c>
      <c r="K924" s="135">
        <f>นครพนม!AL33</f>
        <v>337756.89999999997</v>
      </c>
      <c r="L924" s="136">
        <f>นครพนม!AM33</f>
        <v>965737.17</v>
      </c>
      <c r="M924" s="136">
        <f>นครพนม!AN33</f>
        <v>950529.07000000007</v>
      </c>
      <c r="N924" s="132"/>
      <c r="O924" s="132"/>
      <c r="P924" s="132"/>
      <c r="Q924" s="124">
        <f t="shared" si="34"/>
        <v>15208.099999999977</v>
      </c>
      <c r="R924" s="125">
        <f t="shared" si="35"/>
        <v>244.73825899645212</v>
      </c>
    </row>
    <row r="925" spans="1:18" x14ac:dyDescent="0.35">
      <c r="A925" s="131">
        <v>7</v>
      </c>
      <c r="B925" s="132" t="s">
        <v>58</v>
      </c>
      <c r="C925" s="132" t="s">
        <v>543</v>
      </c>
      <c r="D925" s="132" t="s">
        <v>79</v>
      </c>
      <c r="E925" s="132" t="s">
        <v>544</v>
      </c>
      <c r="F925" s="132" t="s">
        <v>180</v>
      </c>
      <c r="G925" s="132" t="s">
        <v>1299</v>
      </c>
      <c r="H925" s="133">
        <v>4332</v>
      </c>
      <c r="I925" s="131">
        <v>3</v>
      </c>
      <c r="J925" s="134">
        <f>นครพนม!F34</f>
        <v>184189.98</v>
      </c>
      <c r="K925" s="135">
        <f>นครพนม!AL34</f>
        <v>308774.79000000004</v>
      </c>
      <c r="L925" s="136">
        <f>นครพนม!AM34</f>
        <v>837234.53</v>
      </c>
      <c r="M925" s="136">
        <f>นครพนม!AN34</f>
        <v>895219.17</v>
      </c>
      <c r="N925" s="132"/>
      <c r="O925" s="132"/>
      <c r="P925" s="132"/>
      <c r="Q925" s="124">
        <f t="shared" si="34"/>
        <v>-57984.640000000014</v>
      </c>
      <c r="R925" s="125">
        <f t="shared" si="35"/>
        <v>193.26743536472762</v>
      </c>
    </row>
    <row r="926" spans="1:18" s="189" customFormat="1" x14ac:dyDescent="0.35">
      <c r="A926" s="183">
        <v>8</v>
      </c>
      <c r="B926" s="184" t="s">
        <v>58</v>
      </c>
      <c r="C926" s="184" t="s">
        <v>543</v>
      </c>
      <c r="D926" s="184" t="s">
        <v>79</v>
      </c>
      <c r="E926" s="184" t="s">
        <v>544</v>
      </c>
      <c r="F926" s="184" t="s">
        <v>180</v>
      </c>
      <c r="G926" s="184" t="s">
        <v>1300</v>
      </c>
      <c r="H926" s="178">
        <v>2103</v>
      </c>
      <c r="I926" s="183">
        <v>2</v>
      </c>
      <c r="J926" s="185">
        <f>นครพนม!F35</f>
        <v>127219.18</v>
      </c>
      <c r="K926" s="186">
        <f>นครพนม!AL35</f>
        <v>148018.87</v>
      </c>
      <c r="L926" s="185">
        <f>นครพนม!AM35</f>
        <v>315148.98000000004</v>
      </c>
      <c r="M926" s="185">
        <f>นครพนม!AN35</f>
        <v>473617.48</v>
      </c>
      <c r="N926" s="184"/>
      <c r="O926" s="184"/>
      <c r="P926" s="184"/>
      <c r="Q926" s="187">
        <f t="shared" si="34"/>
        <v>-158468.49999999994</v>
      </c>
      <c r="R926" s="188">
        <f t="shared" si="35"/>
        <v>149.85686162624825</v>
      </c>
    </row>
    <row r="927" spans="1:18" x14ac:dyDescent="0.35">
      <c r="A927" s="131">
        <v>9</v>
      </c>
      <c r="B927" s="132" t="s">
        <v>58</v>
      </c>
      <c r="C927" s="132" t="s">
        <v>543</v>
      </c>
      <c r="D927" s="132" t="s">
        <v>79</v>
      </c>
      <c r="E927" s="132" t="s">
        <v>544</v>
      </c>
      <c r="F927" s="132" t="s">
        <v>180</v>
      </c>
      <c r="G927" s="132" t="s">
        <v>1301</v>
      </c>
      <c r="H927" s="133">
        <v>2710</v>
      </c>
      <c r="I927" s="131">
        <v>2</v>
      </c>
      <c r="J927" s="134">
        <f>นครพนม!F36</f>
        <v>145742.70000000001</v>
      </c>
      <c r="K927" s="135">
        <f>นครพนม!AL36</f>
        <v>156350.12000000002</v>
      </c>
      <c r="L927" s="136">
        <f>นครพนม!AM36</f>
        <v>288603.25</v>
      </c>
      <c r="M927" s="136">
        <f>นครพนม!AN36</f>
        <v>369867.7</v>
      </c>
      <c r="N927" s="132"/>
      <c r="O927" s="132"/>
      <c r="P927" s="132"/>
      <c r="Q927" s="124">
        <f t="shared" si="34"/>
        <v>-81264.450000000012</v>
      </c>
      <c r="R927" s="125">
        <f t="shared" si="35"/>
        <v>106.49566420664206</v>
      </c>
    </row>
    <row r="928" spans="1:18" x14ac:dyDescent="0.35">
      <c r="A928" s="131">
        <v>10</v>
      </c>
      <c r="B928" s="132" t="s">
        <v>58</v>
      </c>
      <c r="C928" s="132" t="s">
        <v>543</v>
      </c>
      <c r="D928" s="132" t="s">
        <v>79</v>
      </c>
      <c r="E928" s="132" t="s">
        <v>544</v>
      </c>
      <c r="F928" s="132" t="s">
        <v>180</v>
      </c>
      <c r="G928" s="132" t="s">
        <v>1302</v>
      </c>
      <c r="H928" s="133">
        <v>2476</v>
      </c>
      <c r="I928" s="131">
        <v>2</v>
      </c>
      <c r="J928" s="134">
        <f>นครพนม!F37</f>
        <v>57631.8</v>
      </c>
      <c r="K928" s="135">
        <f>นครพนม!AL37</f>
        <v>204840.97999999998</v>
      </c>
      <c r="L928" s="136">
        <f>นครพนม!AM37</f>
        <v>886387.51</v>
      </c>
      <c r="M928" s="136">
        <f>นครพนม!AN37</f>
        <v>892595.01</v>
      </c>
      <c r="N928" s="132"/>
      <c r="O928" s="132"/>
      <c r="P928" s="132"/>
      <c r="Q928" s="124">
        <f t="shared" si="34"/>
        <v>-6207.5</v>
      </c>
      <c r="R928" s="125">
        <f t="shared" si="35"/>
        <v>357.99172455573506</v>
      </c>
    </row>
    <row r="929" spans="1:18" s="143" customFormat="1" x14ac:dyDescent="0.35">
      <c r="A929" s="137">
        <v>2</v>
      </c>
      <c r="B929" s="138" t="s">
        <v>58</v>
      </c>
      <c r="C929" s="138"/>
      <c r="D929" s="138"/>
      <c r="E929" s="138" t="s">
        <v>77</v>
      </c>
      <c r="F929" s="138"/>
      <c r="G929" s="138" t="s">
        <v>546</v>
      </c>
      <c r="H929" s="144">
        <f>SUM(H919:H928)</f>
        <v>30884</v>
      </c>
      <c r="I929" s="137"/>
      <c r="J929" s="140">
        <f>SUM(J919:J928)</f>
        <v>1847638.69</v>
      </c>
      <c r="K929" s="175">
        <f>SUM(K919:K928)</f>
        <v>2481605</v>
      </c>
      <c r="L929" s="140">
        <f>SUM(L919:L928)</f>
        <v>6668830.4100000001</v>
      </c>
      <c r="M929" s="140">
        <f>SUM(M919:M928)</f>
        <v>7173432.6800000006</v>
      </c>
      <c r="N929" s="138">
        <v>9</v>
      </c>
      <c r="O929" s="138">
        <v>9</v>
      </c>
      <c r="P929" s="138">
        <f>N929-O929</f>
        <v>0</v>
      </c>
      <c r="Q929" s="141">
        <f t="shared" si="34"/>
        <v>-504602.27000000048</v>
      </c>
      <c r="R929" s="142">
        <f>L929/H929</f>
        <v>215.93156359279885</v>
      </c>
    </row>
    <row r="930" spans="1:18" x14ac:dyDescent="0.35">
      <c r="A930" s="131">
        <v>1</v>
      </c>
      <c r="B930" s="132" t="s">
        <v>58</v>
      </c>
      <c r="C930" s="132" t="s">
        <v>547</v>
      </c>
      <c r="D930" s="132" t="s">
        <v>86</v>
      </c>
      <c r="E930" s="132" t="s">
        <v>548</v>
      </c>
      <c r="F930" s="132" t="s">
        <v>210</v>
      </c>
      <c r="G930" s="132" t="s">
        <v>549</v>
      </c>
      <c r="H930" s="133"/>
      <c r="I930" s="131"/>
      <c r="J930" s="134"/>
      <c r="K930" s="135"/>
      <c r="L930" s="136"/>
      <c r="M930" s="136"/>
      <c r="N930" s="132"/>
      <c r="O930" s="132"/>
      <c r="P930" s="132"/>
    </row>
    <row r="931" spans="1:18" x14ac:dyDescent="0.35">
      <c r="A931" s="131">
        <v>2</v>
      </c>
      <c r="B931" s="132" t="s">
        <v>58</v>
      </c>
      <c r="C931" s="132" t="s">
        <v>547</v>
      </c>
      <c r="D931" s="132" t="s">
        <v>86</v>
      </c>
      <c r="E931" s="132" t="s">
        <v>548</v>
      </c>
      <c r="F931" s="132" t="s">
        <v>180</v>
      </c>
      <c r="G931" s="132" t="s">
        <v>1303</v>
      </c>
      <c r="H931" s="133">
        <v>3590</v>
      </c>
      <c r="I931" s="131">
        <v>3</v>
      </c>
      <c r="J931" s="134">
        <f>นครพนม!F38</f>
        <v>260560.88</v>
      </c>
      <c r="K931" s="135">
        <f>นครพนม!AL38</f>
        <v>341129.56</v>
      </c>
      <c r="L931" s="136">
        <f>นครพนม!AM38</f>
        <v>805295.48</v>
      </c>
      <c r="M931" s="136">
        <f>นครพนม!AN38</f>
        <v>717440.06</v>
      </c>
      <c r="N931" s="132"/>
      <c r="O931" s="132"/>
      <c r="P931" s="132"/>
      <c r="Q931" s="124">
        <f t="shared" si="34"/>
        <v>87855.419999999925</v>
      </c>
      <c r="R931" s="125">
        <f t="shared" si="35"/>
        <v>224.31628969359332</v>
      </c>
    </row>
    <row r="932" spans="1:18" x14ac:dyDescent="0.35">
      <c r="A932" s="131">
        <v>3</v>
      </c>
      <c r="B932" s="132" t="s">
        <v>58</v>
      </c>
      <c r="C932" s="132" t="s">
        <v>547</v>
      </c>
      <c r="D932" s="132" t="s">
        <v>86</v>
      </c>
      <c r="E932" s="132" t="s">
        <v>548</v>
      </c>
      <c r="F932" s="132" t="s">
        <v>180</v>
      </c>
      <c r="G932" s="132" t="s">
        <v>1304</v>
      </c>
      <c r="H932" s="133">
        <v>4275</v>
      </c>
      <c r="I932" s="131">
        <v>3</v>
      </c>
      <c r="J932" s="134">
        <f>นครพนม!F39</f>
        <v>342020.77</v>
      </c>
      <c r="K932" s="135">
        <f>นครพนม!AL39</f>
        <v>258970.55000000005</v>
      </c>
      <c r="L932" s="136">
        <f>นครพนม!AM39</f>
        <v>843709.34</v>
      </c>
      <c r="M932" s="136">
        <f>นครพนม!AN39</f>
        <v>710979.79999999993</v>
      </c>
      <c r="N932" s="132"/>
      <c r="O932" s="132"/>
      <c r="P932" s="132"/>
      <c r="Q932" s="124">
        <f t="shared" si="34"/>
        <v>132729.54000000004</v>
      </c>
      <c r="R932" s="125">
        <f t="shared" si="35"/>
        <v>197.35890994152047</v>
      </c>
    </row>
    <row r="933" spans="1:18" x14ac:dyDescent="0.35">
      <c r="A933" s="131">
        <v>4</v>
      </c>
      <c r="B933" s="132" t="s">
        <v>58</v>
      </c>
      <c r="C933" s="132" t="s">
        <v>547</v>
      </c>
      <c r="D933" s="132" t="s">
        <v>86</v>
      </c>
      <c r="E933" s="132" t="s">
        <v>548</v>
      </c>
      <c r="F933" s="132" t="s">
        <v>180</v>
      </c>
      <c r="G933" s="132" t="s">
        <v>1305</v>
      </c>
      <c r="H933" s="133">
        <v>1050</v>
      </c>
      <c r="I933" s="131">
        <v>1</v>
      </c>
      <c r="J933" s="134">
        <f>นครพนม!F40</f>
        <v>557774.67000000004</v>
      </c>
      <c r="K933" s="135">
        <f>นครพนม!AL40</f>
        <v>683480.41</v>
      </c>
      <c r="L933" s="136">
        <f>นครพนม!AM40</f>
        <v>864863.64</v>
      </c>
      <c r="M933" s="136">
        <f>นครพนม!AN40</f>
        <v>785659.2</v>
      </c>
      <c r="N933" s="132"/>
      <c r="O933" s="132"/>
      <c r="P933" s="132"/>
      <c r="Q933" s="124">
        <f t="shared" si="34"/>
        <v>79204.440000000061</v>
      </c>
      <c r="R933" s="125">
        <f t="shared" si="35"/>
        <v>823.6796571428572</v>
      </c>
    </row>
    <row r="934" spans="1:18" x14ac:dyDescent="0.35">
      <c r="A934" s="131">
        <v>5</v>
      </c>
      <c r="B934" s="132" t="s">
        <v>58</v>
      </c>
      <c r="C934" s="132" t="s">
        <v>547</v>
      </c>
      <c r="D934" s="132" t="s">
        <v>86</v>
      </c>
      <c r="E934" s="132" t="s">
        <v>548</v>
      </c>
      <c r="F934" s="132" t="s">
        <v>180</v>
      </c>
      <c r="G934" s="132" t="s">
        <v>1306</v>
      </c>
      <c r="H934" s="133">
        <v>2081</v>
      </c>
      <c r="I934" s="131">
        <v>2</v>
      </c>
      <c r="J934" s="134">
        <f>นครพนม!F41</f>
        <v>99260.88</v>
      </c>
      <c r="K934" s="135">
        <f>นครพนม!AL41</f>
        <v>-390251.94999999995</v>
      </c>
      <c r="L934" s="136">
        <f>นครพนม!AM41</f>
        <v>830004.31</v>
      </c>
      <c r="M934" s="136">
        <f>นครพนม!AN41</f>
        <v>782651.09</v>
      </c>
      <c r="N934" s="132"/>
      <c r="O934" s="132"/>
      <c r="P934" s="132"/>
      <c r="Q934" s="124">
        <f t="shared" si="34"/>
        <v>47353.220000000088</v>
      </c>
      <c r="R934" s="125">
        <f t="shared" si="35"/>
        <v>398.84877943296493</v>
      </c>
    </row>
    <row r="935" spans="1:18" x14ac:dyDescent="0.35">
      <c r="A935" s="131">
        <v>6</v>
      </c>
      <c r="B935" s="132" t="s">
        <v>58</v>
      </c>
      <c r="C935" s="132" t="s">
        <v>547</v>
      </c>
      <c r="D935" s="132" t="s">
        <v>86</v>
      </c>
      <c r="E935" s="132" t="s">
        <v>548</v>
      </c>
      <c r="F935" s="132" t="s">
        <v>180</v>
      </c>
      <c r="G935" s="132" t="s">
        <v>1307</v>
      </c>
      <c r="H935" s="133">
        <v>2563</v>
      </c>
      <c r="I935" s="131">
        <v>2</v>
      </c>
      <c r="J935" s="134">
        <f>นครพนม!F42</f>
        <v>172661.74</v>
      </c>
      <c r="K935" s="135">
        <f>นครพนม!AL42</f>
        <v>803857.92999999993</v>
      </c>
      <c r="L935" s="136">
        <f>นครพนม!AM42</f>
        <v>1095646.93</v>
      </c>
      <c r="M935" s="136">
        <f>นครพนม!AN42</f>
        <v>896642.88</v>
      </c>
      <c r="N935" s="132"/>
      <c r="O935" s="132"/>
      <c r="P935" s="132"/>
      <c r="Q935" s="124">
        <f t="shared" si="34"/>
        <v>199004.04999999993</v>
      </c>
      <c r="R935" s="125">
        <f t="shared" si="35"/>
        <v>427.48612173234488</v>
      </c>
    </row>
    <row r="936" spans="1:18" x14ac:dyDescent="0.35">
      <c r="A936" s="131">
        <v>7</v>
      </c>
      <c r="B936" s="132" t="s">
        <v>58</v>
      </c>
      <c r="C936" s="132" t="s">
        <v>547</v>
      </c>
      <c r="D936" s="132" t="s">
        <v>86</v>
      </c>
      <c r="E936" s="132" t="s">
        <v>548</v>
      </c>
      <c r="F936" s="132" t="s">
        <v>180</v>
      </c>
      <c r="G936" s="132" t="s">
        <v>1308</v>
      </c>
      <c r="H936" s="133">
        <v>2302</v>
      </c>
      <c r="I936" s="131">
        <v>2</v>
      </c>
      <c r="J936" s="134">
        <f>นครพนม!F43</f>
        <v>224926.17</v>
      </c>
      <c r="K936" s="135">
        <f>นครพนม!AL43</f>
        <v>966702.73</v>
      </c>
      <c r="L936" s="136">
        <f>นครพนม!AM43</f>
        <v>990491.77</v>
      </c>
      <c r="M936" s="136">
        <f>นครพนม!AN43</f>
        <v>953665.12000000011</v>
      </c>
      <c r="N936" s="132"/>
      <c r="O936" s="132"/>
      <c r="P936" s="132"/>
      <c r="Q936" s="124">
        <f t="shared" si="34"/>
        <v>36826.649999999907</v>
      </c>
      <c r="R936" s="125">
        <f t="shared" si="35"/>
        <v>430.27444396177236</v>
      </c>
    </row>
    <row r="937" spans="1:18" x14ac:dyDescent="0.35">
      <c r="A937" s="131">
        <v>8</v>
      </c>
      <c r="B937" s="132" t="s">
        <v>58</v>
      </c>
      <c r="C937" s="132" t="s">
        <v>547</v>
      </c>
      <c r="D937" s="132" t="s">
        <v>86</v>
      </c>
      <c r="E937" s="132" t="s">
        <v>548</v>
      </c>
      <c r="F937" s="132" t="s">
        <v>180</v>
      </c>
      <c r="G937" s="132" t="s">
        <v>1309</v>
      </c>
      <c r="H937" s="133">
        <v>2003</v>
      </c>
      <c r="I937" s="131">
        <v>2</v>
      </c>
      <c r="J937" s="134">
        <f>นครพนม!F44</f>
        <v>270691.13</v>
      </c>
      <c r="K937" s="135">
        <f>นครพนม!AL44</f>
        <v>460268.9</v>
      </c>
      <c r="L937" s="136">
        <f>นครพนม!AM44</f>
        <v>297760.37</v>
      </c>
      <c r="M937" s="136">
        <f>นครพนม!AN44</f>
        <v>218174.88</v>
      </c>
      <c r="N937" s="132"/>
      <c r="O937" s="132"/>
      <c r="P937" s="132"/>
      <c r="Q937" s="124">
        <f t="shared" si="34"/>
        <v>79585.489999999991</v>
      </c>
      <c r="R937" s="125">
        <f t="shared" si="35"/>
        <v>148.65719920119821</v>
      </c>
    </row>
    <row r="938" spans="1:18" x14ac:dyDescent="0.35">
      <c r="A938" s="131">
        <v>9</v>
      </c>
      <c r="B938" s="132" t="s">
        <v>58</v>
      </c>
      <c r="C938" s="132" t="s">
        <v>547</v>
      </c>
      <c r="D938" s="132" t="s">
        <v>86</v>
      </c>
      <c r="E938" s="132" t="s">
        <v>548</v>
      </c>
      <c r="F938" s="132" t="s">
        <v>180</v>
      </c>
      <c r="G938" s="132" t="s">
        <v>1310</v>
      </c>
      <c r="H938" s="133">
        <v>2921</v>
      </c>
      <c r="I938" s="131">
        <v>2</v>
      </c>
      <c r="J938" s="134">
        <f>นครพนม!F45</f>
        <v>440370.57</v>
      </c>
      <c r="K938" s="135">
        <f>นครพนม!AL45</f>
        <v>504507.16000000003</v>
      </c>
      <c r="L938" s="136">
        <f>นครพนม!AM45</f>
        <v>1049144.24</v>
      </c>
      <c r="M938" s="136">
        <f>นครพนม!AN45</f>
        <v>831890.23</v>
      </c>
      <c r="N938" s="132"/>
      <c r="O938" s="132"/>
      <c r="P938" s="132"/>
      <c r="Q938" s="124">
        <f t="shared" si="34"/>
        <v>217254.01</v>
      </c>
      <c r="R938" s="125">
        <f t="shared" si="35"/>
        <v>359.17296816158847</v>
      </c>
    </row>
    <row r="939" spans="1:18" x14ac:dyDescent="0.35">
      <c r="A939" s="131">
        <v>10</v>
      </c>
      <c r="B939" s="132" t="s">
        <v>58</v>
      </c>
      <c r="C939" s="132" t="s">
        <v>547</v>
      </c>
      <c r="D939" s="132" t="s">
        <v>86</v>
      </c>
      <c r="E939" s="132" t="s">
        <v>548</v>
      </c>
      <c r="F939" s="132" t="s">
        <v>180</v>
      </c>
      <c r="G939" s="132" t="s">
        <v>1311</v>
      </c>
      <c r="H939" s="133">
        <v>2021</v>
      </c>
      <c r="I939" s="131">
        <v>2</v>
      </c>
      <c r="J939" s="134">
        <f>นครพนม!F46</f>
        <v>234899.01</v>
      </c>
      <c r="K939" s="135">
        <f>นครพนม!AL46</f>
        <v>308393.88000000006</v>
      </c>
      <c r="L939" s="136">
        <f>นครพนม!AM46</f>
        <v>722409</v>
      </c>
      <c r="M939" s="136">
        <f>นครพนม!AN46</f>
        <v>641943.52</v>
      </c>
      <c r="N939" s="132"/>
      <c r="O939" s="132"/>
      <c r="P939" s="132"/>
      <c r="Q939" s="124">
        <f t="shared" si="34"/>
        <v>80465.479999999981</v>
      </c>
      <c r="R939" s="125">
        <f t="shared" si="35"/>
        <v>357.45126175160811</v>
      </c>
    </row>
    <row r="940" spans="1:18" x14ac:dyDescent="0.35">
      <c r="A940" s="131">
        <v>11</v>
      </c>
      <c r="B940" s="132" t="s">
        <v>58</v>
      </c>
      <c r="C940" s="132" t="s">
        <v>547</v>
      </c>
      <c r="D940" s="132" t="s">
        <v>86</v>
      </c>
      <c r="E940" s="132" t="s">
        <v>548</v>
      </c>
      <c r="F940" s="132" t="s">
        <v>180</v>
      </c>
      <c r="G940" s="132" t="s">
        <v>1312</v>
      </c>
      <c r="H940" s="133">
        <v>1750</v>
      </c>
      <c r="I940" s="131">
        <v>2</v>
      </c>
      <c r="J940" s="134">
        <f>นครพนม!F47</f>
        <v>281827.05</v>
      </c>
      <c r="K940" s="135">
        <f>นครพนม!AL47</f>
        <v>164875.03999999998</v>
      </c>
      <c r="L940" s="136">
        <f>นครพนม!AM47</f>
        <v>714829.38</v>
      </c>
      <c r="M940" s="136">
        <f>นครพนม!AN47</f>
        <v>523234.79000000004</v>
      </c>
      <c r="N940" s="132"/>
      <c r="O940" s="132"/>
      <c r="P940" s="132"/>
      <c r="Q940" s="124">
        <f t="shared" si="34"/>
        <v>191594.58999999997</v>
      </c>
      <c r="R940" s="125">
        <f t="shared" si="35"/>
        <v>408.4739314285714</v>
      </c>
    </row>
    <row r="941" spans="1:18" x14ac:dyDescent="0.35">
      <c r="A941" s="131">
        <v>12</v>
      </c>
      <c r="B941" s="132" t="s">
        <v>58</v>
      </c>
      <c r="C941" s="132" t="s">
        <v>547</v>
      </c>
      <c r="D941" s="132" t="s">
        <v>86</v>
      </c>
      <c r="E941" s="132" t="s">
        <v>548</v>
      </c>
      <c r="F941" s="132" t="s">
        <v>180</v>
      </c>
      <c r="G941" s="132" t="s">
        <v>1313</v>
      </c>
      <c r="H941" s="133">
        <v>1875</v>
      </c>
      <c r="I941" s="131">
        <v>2</v>
      </c>
      <c r="J941" s="134">
        <f>นครพนม!F48</f>
        <v>162260.34</v>
      </c>
      <c r="K941" s="135">
        <f>นครพนม!AL48</f>
        <v>344900.85</v>
      </c>
      <c r="L941" s="136">
        <f>นครพนม!AM48</f>
        <v>665121.35</v>
      </c>
      <c r="M941" s="136">
        <f>นครพนม!AN48</f>
        <v>546926.02</v>
      </c>
      <c r="N941" s="132"/>
      <c r="O941" s="132"/>
      <c r="P941" s="132"/>
      <c r="Q941" s="124">
        <f t="shared" si="34"/>
        <v>118195.32999999996</v>
      </c>
      <c r="R941" s="125">
        <f t="shared" si="35"/>
        <v>354.73138666666665</v>
      </c>
    </row>
    <row r="942" spans="1:18" x14ac:dyDescent="0.35">
      <c r="A942" s="131">
        <v>13</v>
      </c>
      <c r="B942" s="132" t="s">
        <v>58</v>
      </c>
      <c r="C942" s="132" t="s">
        <v>547</v>
      </c>
      <c r="D942" s="132" t="s">
        <v>86</v>
      </c>
      <c r="E942" s="132" t="s">
        <v>548</v>
      </c>
      <c r="F942" s="132" t="s">
        <v>180</v>
      </c>
      <c r="G942" s="132" t="s">
        <v>1314</v>
      </c>
      <c r="H942" s="133">
        <v>2733</v>
      </c>
      <c r="I942" s="131">
        <v>2</v>
      </c>
      <c r="J942" s="134">
        <f>นครพนม!F49</f>
        <v>444214.05</v>
      </c>
      <c r="K942" s="135">
        <f>นครพนม!AL49</f>
        <v>454732.6</v>
      </c>
      <c r="L942" s="136">
        <f>นครพนม!AM49</f>
        <v>922732</v>
      </c>
      <c r="M942" s="136">
        <f>นครพนม!AN49</f>
        <v>883093.97</v>
      </c>
      <c r="N942" s="132"/>
      <c r="O942" s="132"/>
      <c r="P942" s="132"/>
      <c r="Q942" s="124">
        <f t="shared" si="34"/>
        <v>39638.030000000028</v>
      </c>
      <c r="R942" s="125">
        <f t="shared" si="35"/>
        <v>337.62605195755577</v>
      </c>
    </row>
    <row r="943" spans="1:18" x14ac:dyDescent="0.35">
      <c r="A943" s="131">
        <v>14</v>
      </c>
      <c r="B943" s="132" t="s">
        <v>58</v>
      </c>
      <c r="C943" s="132" t="s">
        <v>547</v>
      </c>
      <c r="D943" s="132" t="s">
        <v>86</v>
      </c>
      <c r="E943" s="132" t="s">
        <v>548</v>
      </c>
      <c r="F943" s="132" t="s">
        <v>180</v>
      </c>
      <c r="G943" s="132" t="s">
        <v>1315</v>
      </c>
      <c r="H943" s="133">
        <v>2730</v>
      </c>
      <c r="I943" s="131">
        <v>2</v>
      </c>
      <c r="J943" s="134">
        <f>นครพนม!F50</f>
        <v>273692.59000000003</v>
      </c>
      <c r="K943" s="135">
        <f>นครพนม!AL50</f>
        <v>873533.49</v>
      </c>
      <c r="L943" s="136">
        <f>นครพนม!AM50</f>
        <v>907831.24</v>
      </c>
      <c r="M943" s="136">
        <f>นครพนม!AN50</f>
        <v>849067.95</v>
      </c>
      <c r="N943" s="132"/>
      <c r="O943" s="132"/>
      <c r="P943" s="132"/>
      <c r="Q943" s="124">
        <f t="shared" si="34"/>
        <v>58763.290000000037</v>
      </c>
      <c r="R943" s="125">
        <f t="shared" si="35"/>
        <v>332.53891575091575</v>
      </c>
    </row>
    <row r="944" spans="1:18" x14ac:dyDescent="0.35">
      <c r="A944" s="131">
        <v>15</v>
      </c>
      <c r="B944" s="132" t="s">
        <v>58</v>
      </c>
      <c r="C944" s="132" t="s">
        <v>547</v>
      </c>
      <c r="D944" s="132" t="s">
        <v>86</v>
      </c>
      <c r="E944" s="132" t="s">
        <v>548</v>
      </c>
      <c r="F944" s="132" t="s">
        <v>180</v>
      </c>
      <c r="G944" s="132" t="s">
        <v>1316</v>
      </c>
      <c r="H944" s="133">
        <v>2627</v>
      </c>
      <c r="I944" s="131">
        <v>2</v>
      </c>
      <c r="J944" s="134">
        <f>นครพนม!F51</f>
        <v>746375.8</v>
      </c>
      <c r="K944" s="135">
        <f>นครพนม!AL51</f>
        <v>844502.96</v>
      </c>
      <c r="L944" s="136">
        <f>นครพนม!AM51</f>
        <v>1169592.8500000001</v>
      </c>
      <c r="M944" s="136">
        <f>นครพนม!AN51</f>
        <v>1062090.8400000001</v>
      </c>
      <c r="N944" s="132"/>
      <c r="O944" s="132"/>
      <c r="P944" s="132"/>
      <c r="Q944" s="124">
        <f t="shared" si="34"/>
        <v>107502.01000000001</v>
      </c>
      <c r="R944" s="125">
        <f t="shared" si="35"/>
        <v>445.21996574038832</v>
      </c>
    </row>
    <row r="945" spans="1:18" x14ac:dyDescent="0.35">
      <c r="A945" s="131">
        <v>16</v>
      </c>
      <c r="B945" s="132" t="s">
        <v>58</v>
      </c>
      <c r="C945" s="132" t="s">
        <v>547</v>
      </c>
      <c r="D945" s="132" t="s">
        <v>86</v>
      </c>
      <c r="E945" s="132" t="s">
        <v>548</v>
      </c>
      <c r="F945" s="132" t="s">
        <v>180</v>
      </c>
      <c r="G945" s="132" t="s">
        <v>1317</v>
      </c>
      <c r="H945" s="133">
        <v>1841</v>
      </c>
      <c r="I945" s="131">
        <v>2</v>
      </c>
      <c r="J945" s="134">
        <f>นครพนม!F52</f>
        <v>592502.81000000006</v>
      </c>
      <c r="K945" s="135">
        <f>นครพนม!AL52</f>
        <v>623672.30000000005</v>
      </c>
      <c r="L945" s="136">
        <f>นครพนม!AM52</f>
        <v>407262.76</v>
      </c>
      <c r="M945" s="136">
        <f>นครพนม!AN52</f>
        <v>217575.88</v>
      </c>
      <c r="N945" s="132"/>
      <c r="O945" s="132"/>
      <c r="P945" s="132"/>
      <c r="Q945" s="124">
        <f t="shared" si="34"/>
        <v>189686.88</v>
      </c>
      <c r="R945" s="125">
        <f t="shared" si="35"/>
        <v>221.21822922324824</v>
      </c>
    </row>
    <row r="946" spans="1:18" x14ac:dyDescent="0.35">
      <c r="A946" s="145">
        <v>17</v>
      </c>
      <c r="B946" s="146" t="s">
        <v>58</v>
      </c>
      <c r="C946" s="146" t="s">
        <v>547</v>
      </c>
      <c r="D946" s="146" t="s">
        <v>86</v>
      </c>
      <c r="E946" s="146" t="s">
        <v>548</v>
      </c>
      <c r="F946" s="146" t="s">
        <v>180</v>
      </c>
      <c r="G946" s="146" t="s">
        <v>1318</v>
      </c>
      <c r="H946" s="147">
        <v>2414</v>
      </c>
      <c r="I946" s="145">
        <v>2</v>
      </c>
      <c r="J946" s="134">
        <f>นครพนม!F53</f>
        <v>47487.33</v>
      </c>
      <c r="K946" s="135">
        <f>นครพนม!AL53</f>
        <v>125954</v>
      </c>
      <c r="L946" s="136">
        <f>นครพนม!AM53</f>
        <v>516194.75</v>
      </c>
      <c r="M946" s="136">
        <f>นครพนม!AN53</f>
        <v>670256.46000000008</v>
      </c>
      <c r="N946" s="132"/>
      <c r="O946" s="132"/>
      <c r="P946" s="132"/>
      <c r="Q946" s="124">
        <f t="shared" si="34"/>
        <v>-154061.71000000008</v>
      </c>
      <c r="R946" s="125">
        <f t="shared" si="35"/>
        <v>213.83378210439105</v>
      </c>
    </row>
    <row r="947" spans="1:18" x14ac:dyDescent="0.35">
      <c r="A947" s="145">
        <v>18</v>
      </c>
      <c r="B947" s="146" t="s">
        <v>58</v>
      </c>
      <c r="C947" s="146" t="s">
        <v>547</v>
      </c>
      <c r="D947" s="146" t="s">
        <v>86</v>
      </c>
      <c r="E947" s="146" t="s">
        <v>548</v>
      </c>
      <c r="F947" s="146" t="s">
        <v>180</v>
      </c>
      <c r="G947" s="146" t="s">
        <v>1319</v>
      </c>
      <c r="H947" s="147">
        <v>1799</v>
      </c>
      <c r="I947" s="145">
        <v>2</v>
      </c>
      <c r="J947" s="134">
        <f>นครพนม!F54</f>
        <v>39842.67</v>
      </c>
      <c r="K947" s="135">
        <f>นครพนม!AL54</f>
        <v>-3951.6699999999837</v>
      </c>
      <c r="L947" s="136">
        <f>นครพนม!AM54</f>
        <v>674674.47</v>
      </c>
      <c r="M947" s="136">
        <f>นครพนม!AN54</f>
        <v>640280.24</v>
      </c>
      <c r="N947" s="132"/>
      <c r="O947" s="132"/>
      <c r="P947" s="132"/>
      <c r="Q947" s="124">
        <f t="shared" si="34"/>
        <v>34394.229999999981</v>
      </c>
      <c r="R947" s="125">
        <f t="shared" si="35"/>
        <v>375.02749861033908</v>
      </c>
    </row>
    <row r="948" spans="1:18" s="143" customFormat="1" x14ac:dyDescent="0.35">
      <c r="A948" s="137">
        <v>3</v>
      </c>
      <c r="B948" s="138" t="s">
        <v>58</v>
      </c>
      <c r="C948" s="138"/>
      <c r="D948" s="138"/>
      <c r="E948" s="138" t="s">
        <v>77</v>
      </c>
      <c r="F948" s="138"/>
      <c r="G948" s="138" t="s">
        <v>550</v>
      </c>
      <c r="H948" s="144">
        <f>SUM(H930:H947)</f>
        <v>40575</v>
      </c>
      <c r="I948" s="137"/>
      <c r="J948" s="140">
        <f>SUM(J930:J947)</f>
        <v>5191368.459999999</v>
      </c>
      <c r="K948" s="140">
        <f>SUM(K930:K947)</f>
        <v>7365278.7399999993</v>
      </c>
      <c r="L948" s="140">
        <f>SUM(L930:L947)</f>
        <v>13477563.880000001</v>
      </c>
      <c r="M948" s="140">
        <f>SUM(M930:M947)</f>
        <v>11931572.930000002</v>
      </c>
      <c r="N948" s="138">
        <v>17</v>
      </c>
      <c r="O948" s="138">
        <v>17</v>
      </c>
      <c r="P948" s="138">
        <f>N948-O948</f>
        <v>0</v>
      </c>
      <c r="Q948" s="141">
        <f t="shared" si="34"/>
        <v>1545990.9499999993</v>
      </c>
      <c r="R948" s="142">
        <f>L948/H948</f>
        <v>332.16423610597661</v>
      </c>
    </row>
    <row r="949" spans="1:18" x14ac:dyDescent="0.35">
      <c r="A949" s="131">
        <v>1</v>
      </c>
      <c r="B949" s="132" t="s">
        <v>58</v>
      </c>
      <c r="C949" s="132" t="s">
        <v>551</v>
      </c>
      <c r="D949" s="132" t="s">
        <v>93</v>
      </c>
      <c r="E949" s="132" t="s">
        <v>552</v>
      </c>
      <c r="F949" s="132" t="s">
        <v>210</v>
      </c>
      <c r="G949" s="132" t="s">
        <v>553</v>
      </c>
      <c r="H949" s="133"/>
      <c r="I949" s="131"/>
      <c r="J949" s="134"/>
      <c r="K949" s="135"/>
      <c r="L949" s="136"/>
      <c r="M949" s="136"/>
      <c r="N949" s="132"/>
      <c r="O949" s="132"/>
      <c r="P949" s="132"/>
    </row>
    <row r="950" spans="1:18" x14ac:dyDescent="0.35">
      <c r="A950" s="131">
        <v>2</v>
      </c>
      <c r="B950" s="132" t="s">
        <v>58</v>
      </c>
      <c r="C950" s="132" t="s">
        <v>551</v>
      </c>
      <c r="D950" s="132" t="s">
        <v>93</v>
      </c>
      <c r="E950" s="132" t="s">
        <v>552</v>
      </c>
      <c r="F950" s="132" t="s">
        <v>180</v>
      </c>
      <c r="G950" s="132" t="s">
        <v>1320</v>
      </c>
      <c r="H950" s="133">
        <v>2442</v>
      </c>
      <c r="I950" s="131">
        <v>2</v>
      </c>
      <c r="J950" s="134">
        <f>นครพนม!F55</f>
        <v>281114.07</v>
      </c>
      <c r="K950" s="135">
        <f>นครพนม!AL55</f>
        <v>304062.09999999998</v>
      </c>
      <c r="L950" s="136">
        <f>นครพนม!AM55</f>
        <v>942828.01</v>
      </c>
      <c r="M950" s="136">
        <f>นครพนม!AN55</f>
        <v>888030.67</v>
      </c>
      <c r="N950" s="132"/>
      <c r="O950" s="132"/>
      <c r="P950" s="132"/>
      <c r="Q950" s="124">
        <f t="shared" si="34"/>
        <v>54797.339999999967</v>
      </c>
      <c r="R950" s="125">
        <f t="shared" si="35"/>
        <v>386.08845618345617</v>
      </c>
    </row>
    <row r="951" spans="1:18" x14ac:dyDescent="0.35">
      <c r="A951" s="131">
        <v>3</v>
      </c>
      <c r="B951" s="132" t="s">
        <v>58</v>
      </c>
      <c r="C951" s="132" t="s">
        <v>551</v>
      </c>
      <c r="D951" s="132" t="s">
        <v>93</v>
      </c>
      <c r="E951" s="132" t="s">
        <v>552</v>
      </c>
      <c r="F951" s="132" t="s">
        <v>180</v>
      </c>
      <c r="G951" s="132" t="s">
        <v>1321</v>
      </c>
      <c r="H951" s="133">
        <v>1417</v>
      </c>
      <c r="I951" s="131">
        <v>1</v>
      </c>
      <c r="J951" s="134">
        <f>นครพนม!F56</f>
        <v>276654.77</v>
      </c>
      <c r="K951" s="135">
        <f>นครพนม!AL56</f>
        <v>293261.12</v>
      </c>
      <c r="L951" s="136">
        <f>นครพนม!AM56</f>
        <v>583473.99</v>
      </c>
      <c r="M951" s="136">
        <f>นครพนม!AN56</f>
        <v>547702.53</v>
      </c>
      <c r="N951" s="132"/>
      <c r="O951" s="132"/>
      <c r="P951" s="132"/>
      <c r="Q951" s="124">
        <f t="shared" si="34"/>
        <v>35771.459999999963</v>
      </c>
      <c r="R951" s="125">
        <f t="shared" si="35"/>
        <v>411.76710656316158</v>
      </c>
    </row>
    <row r="952" spans="1:18" x14ac:dyDescent="0.35">
      <c r="A952" s="131">
        <v>4</v>
      </c>
      <c r="B952" s="132" t="s">
        <v>58</v>
      </c>
      <c r="C952" s="132" t="s">
        <v>551</v>
      </c>
      <c r="D952" s="132" t="s">
        <v>93</v>
      </c>
      <c r="E952" s="132" t="s">
        <v>552</v>
      </c>
      <c r="F952" s="132" t="s">
        <v>180</v>
      </c>
      <c r="G952" s="132" t="s">
        <v>1322</v>
      </c>
      <c r="H952" s="133">
        <v>1301</v>
      </c>
      <c r="I952" s="131">
        <v>1</v>
      </c>
      <c r="J952" s="134">
        <f>นครพนม!F57</f>
        <v>259369.04</v>
      </c>
      <c r="K952" s="135">
        <f>นครพนม!AL57</f>
        <v>294576.83999999997</v>
      </c>
      <c r="L952" s="136">
        <f>นครพนม!AM57</f>
        <v>551622.37000000011</v>
      </c>
      <c r="M952" s="136">
        <f>นครพนม!AN57</f>
        <v>585808.08000000007</v>
      </c>
      <c r="N952" s="132"/>
      <c r="O952" s="132"/>
      <c r="P952" s="132"/>
      <c r="Q952" s="124">
        <f t="shared" si="34"/>
        <v>-34185.709999999963</v>
      </c>
      <c r="R952" s="125">
        <f t="shared" si="35"/>
        <v>423.99874711760191</v>
      </c>
    </row>
    <row r="953" spans="1:18" x14ac:dyDescent="0.35">
      <c r="A953" s="131">
        <v>5</v>
      </c>
      <c r="B953" s="132" t="s">
        <v>58</v>
      </c>
      <c r="C953" s="132" t="s">
        <v>551</v>
      </c>
      <c r="D953" s="132" t="s">
        <v>93</v>
      </c>
      <c r="E953" s="132" t="s">
        <v>552</v>
      </c>
      <c r="F953" s="132" t="s">
        <v>180</v>
      </c>
      <c r="G953" s="132" t="s">
        <v>1323</v>
      </c>
      <c r="H953" s="133">
        <v>2427</v>
      </c>
      <c r="I953" s="131">
        <v>2</v>
      </c>
      <c r="J953" s="134">
        <f>นครพนม!F58</f>
        <v>598146.68000000005</v>
      </c>
      <c r="K953" s="135">
        <f>นครพนม!AL58</f>
        <v>615498.07000000007</v>
      </c>
      <c r="L953" s="136">
        <f>นครพนม!AM58</f>
        <v>888541.64999999991</v>
      </c>
      <c r="M953" s="136">
        <f>นครพนม!AN58</f>
        <v>780796.07</v>
      </c>
      <c r="N953" s="132"/>
      <c r="O953" s="132"/>
      <c r="P953" s="132"/>
      <c r="Q953" s="124">
        <f t="shared" si="34"/>
        <v>107745.57999999996</v>
      </c>
      <c r="R953" s="125">
        <f t="shared" si="35"/>
        <v>366.10698393077871</v>
      </c>
    </row>
    <row r="954" spans="1:18" x14ac:dyDescent="0.35">
      <c r="A954" s="131">
        <v>6</v>
      </c>
      <c r="B954" s="132" t="s">
        <v>58</v>
      </c>
      <c r="C954" s="132" t="s">
        <v>551</v>
      </c>
      <c r="D954" s="132" t="s">
        <v>93</v>
      </c>
      <c r="E954" s="132" t="s">
        <v>552</v>
      </c>
      <c r="F954" s="132" t="s">
        <v>180</v>
      </c>
      <c r="G954" s="132" t="s">
        <v>1324</v>
      </c>
      <c r="H954" s="133">
        <v>1385</v>
      </c>
      <c r="I954" s="131">
        <v>1</v>
      </c>
      <c r="J954" s="134">
        <f>นครพนม!F59</f>
        <v>143531.35999999999</v>
      </c>
      <c r="K954" s="135">
        <f>นครพนม!AL59</f>
        <v>134745.16999999998</v>
      </c>
      <c r="L954" s="136">
        <f>นครพนม!AM59</f>
        <v>551950.87</v>
      </c>
      <c r="M954" s="136">
        <f>นครพนม!AN59</f>
        <v>552652.97</v>
      </c>
      <c r="N954" s="132"/>
      <c r="O954" s="132"/>
      <c r="P954" s="132"/>
      <c r="Q954" s="124">
        <f t="shared" si="34"/>
        <v>-702.09999999997672</v>
      </c>
      <c r="R954" s="125">
        <f t="shared" si="35"/>
        <v>398.52048375451261</v>
      </c>
    </row>
    <row r="955" spans="1:18" x14ac:dyDescent="0.35">
      <c r="A955" s="131">
        <v>7</v>
      </c>
      <c r="B955" s="132" t="s">
        <v>58</v>
      </c>
      <c r="C955" s="132" t="s">
        <v>551</v>
      </c>
      <c r="D955" s="132" t="s">
        <v>93</v>
      </c>
      <c r="E955" s="132" t="s">
        <v>552</v>
      </c>
      <c r="F955" s="132" t="s">
        <v>180</v>
      </c>
      <c r="G955" s="132" t="s">
        <v>1325</v>
      </c>
      <c r="H955" s="133">
        <v>2740</v>
      </c>
      <c r="I955" s="131">
        <v>2</v>
      </c>
      <c r="J955" s="134">
        <f>นครพนม!F60</f>
        <v>212508.78</v>
      </c>
      <c r="K955" s="135">
        <f>นครพนม!AL60</f>
        <v>238227.81</v>
      </c>
      <c r="L955" s="136">
        <f>นครพนม!AM60</f>
        <v>954466.6</v>
      </c>
      <c r="M955" s="136">
        <f>นครพนม!AN60</f>
        <v>898156.23</v>
      </c>
      <c r="N955" s="132"/>
      <c r="O955" s="132"/>
      <c r="P955" s="132"/>
      <c r="Q955" s="124">
        <f t="shared" si="34"/>
        <v>56310.369999999995</v>
      </c>
      <c r="R955" s="125">
        <f t="shared" si="35"/>
        <v>348.34547445255475</v>
      </c>
    </row>
    <row r="956" spans="1:18" x14ac:dyDescent="0.35">
      <c r="A956" s="131">
        <v>8</v>
      </c>
      <c r="B956" s="132" t="s">
        <v>58</v>
      </c>
      <c r="C956" s="132" t="s">
        <v>551</v>
      </c>
      <c r="D956" s="132" t="s">
        <v>93</v>
      </c>
      <c r="E956" s="132" t="s">
        <v>552</v>
      </c>
      <c r="F956" s="132" t="s">
        <v>180</v>
      </c>
      <c r="G956" s="132" t="s">
        <v>1326</v>
      </c>
      <c r="H956" s="133">
        <v>2998</v>
      </c>
      <c r="I956" s="131">
        <v>2</v>
      </c>
      <c r="J956" s="134">
        <f>นครพนม!F61</f>
        <v>335114.28000000003</v>
      </c>
      <c r="K956" s="135">
        <f>นครพนม!AL61</f>
        <v>342929.62000000005</v>
      </c>
      <c r="L956" s="136">
        <f>นครพนม!AM61</f>
        <v>1327171.78</v>
      </c>
      <c r="M956" s="136">
        <f>นครพนม!AN61</f>
        <v>1239979.8799999999</v>
      </c>
      <c r="N956" s="132"/>
      <c r="O956" s="132"/>
      <c r="P956" s="132"/>
      <c r="Q956" s="124">
        <f t="shared" si="34"/>
        <v>87191.90000000014</v>
      </c>
      <c r="R956" s="125">
        <f t="shared" si="35"/>
        <v>442.6857171447632</v>
      </c>
    </row>
    <row r="957" spans="1:18" x14ac:dyDescent="0.35">
      <c r="A957" s="131">
        <v>9</v>
      </c>
      <c r="B957" s="132" t="s">
        <v>58</v>
      </c>
      <c r="C957" s="132" t="s">
        <v>551</v>
      </c>
      <c r="D957" s="132" t="s">
        <v>93</v>
      </c>
      <c r="E957" s="132" t="s">
        <v>552</v>
      </c>
      <c r="F957" s="132" t="s">
        <v>180</v>
      </c>
      <c r="G957" s="132" t="s">
        <v>1327</v>
      </c>
      <c r="H957" s="133">
        <v>1500</v>
      </c>
      <c r="I957" s="131">
        <v>1</v>
      </c>
      <c r="J957" s="134">
        <f>นครพนม!F62</f>
        <v>254163.52</v>
      </c>
      <c r="K957" s="135">
        <f>นครพนม!AL62</f>
        <v>312722.32</v>
      </c>
      <c r="L957" s="136">
        <f>นครพนม!AM62</f>
        <v>674192.01</v>
      </c>
      <c r="M957" s="136">
        <f>นครพนม!AN62</f>
        <v>673507.72</v>
      </c>
      <c r="N957" s="132"/>
      <c r="O957" s="132"/>
      <c r="P957" s="132"/>
      <c r="Q957" s="124">
        <f t="shared" si="34"/>
        <v>684.29000000003725</v>
      </c>
      <c r="R957" s="125">
        <f t="shared" si="35"/>
        <v>449.46134000000001</v>
      </c>
    </row>
    <row r="958" spans="1:18" x14ac:dyDescent="0.35">
      <c r="A958" s="131">
        <v>10</v>
      </c>
      <c r="B958" s="132" t="s">
        <v>58</v>
      </c>
      <c r="C958" s="132" t="s">
        <v>551</v>
      </c>
      <c r="D958" s="132" t="s">
        <v>93</v>
      </c>
      <c r="E958" s="132" t="s">
        <v>552</v>
      </c>
      <c r="F958" s="132" t="s">
        <v>180</v>
      </c>
      <c r="G958" s="132" t="s">
        <v>1328</v>
      </c>
      <c r="H958" s="133">
        <v>3005</v>
      </c>
      <c r="I958" s="131">
        <v>3</v>
      </c>
      <c r="J958" s="134">
        <f>นครพนม!F63</f>
        <v>172273.16</v>
      </c>
      <c r="K958" s="135">
        <f>นครพนม!AL63</f>
        <v>167740.15</v>
      </c>
      <c r="L958" s="136">
        <f>นครพนม!AM63</f>
        <v>805704.85000000009</v>
      </c>
      <c r="M958" s="136">
        <f>นครพนม!AN63</f>
        <v>810769.68</v>
      </c>
      <c r="N958" s="132"/>
      <c r="O958" s="132"/>
      <c r="P958" s="132"/>
      <c r="Q958" s="124">
        <f t="shared" si="34"/>
        <v>-5064.8299999999581</v>
      </c>
      <c r="R958" s="125">
        <f t="shared" si="35"/>
        <v>268.12141430948424</v>
      </c>
    </row>
    <row r="959" spans="1:18" s="143" customFormat="1" x14ac:dyDescent="0.35">
      <c r="A959" s="137">
        <v>4</v>
      </c>
      <c r="B959" s="138" t="s">
        <v>58</v>
      </c>
      <c r="C959" s="138"/>
      <c r="D959" s="138"/>
      <c r="E959" s="138" t="s">
        <v>77</v>
      </c>
      <c r="F959" s="138"/>
      <c r="G959" s="138" t="s">
        <v>554</v>
      </c>
      <c r="H959" s="144">
        <f>SUM(H949:H958)</f>
        <v>19215</v>
      </c>
      <c r="I959" s="137"/>
      <c r="J959" s="140">
        <f>SUM(J949:J958)</f>
        <v>2532875.66</v>
      </c>
      <c r="K959" s="140">
        <f>SUM(K949:K958)</f>
        <v>2703763.1999999997</v>
      </c>
      <c r="L959" s="140">
        <f>SUM(L949:L958)</f>
        <v>7279952.1300000008</v>
      </c>
      <c r="M959" s="140">
        <f>SUM(M949:M958)</f>
        <v>6977403.8300000001</v>
      </c>
      <c r="N959" s="138">
        <v>9</v>
      </c>
      <c r="O959" s="138">
        <v>9</v>
      </c>
      <c r="P959" s="138">
        <f>N959-O959</f>
        <v>0</v>
      </c>
      <c r="Q959" s="141">
        <f t="shared" si="34"/>
        <v>302548.30000000075</v>
      </c>
      <c r="R959" s="142">
        <f>L959/H959</f>
        <v>378.86818266978929</v>
      </c>
    </row>
    <row r="960" spans="1:18" x14ac:dyDescent="0.35">
      <c r="A960" s="131">
        <v>1</v>
      </c>
      <c r="B960" s="132" t="s">
        <v>58</v>
      </c>
      <c r="C960" s="132" t="s">
        <v>555</v>
      </c>
      <c r="D960" s="132" t="s">
        <v>136</v>
      </c>
      <c r="E960" s="132" t="s">
        <v>556</v>
      </c>
      <c r="F960" s="132" t="s">
        <v>329</v>
      </c>
      <c r="G960" s="132" t="s">
        <v>557</v>
      </c>
      <c r="H960" s="133"/>
      <c r="I960" s="131"/>
      <c r="J960" s="134"/>
      <c r="K960" s="135"/>
      <c r="L960" s="136"/>
      <c r="M960" s="136"/>
      <c r="N960" s="132"/>
      <c r="O960" s="132"/>
      <c r="P960" s="132"/>
    </row>
    <row r="961" spans="1:18" x14ac:dyDescent="0.35">
      <c r="A961" s="131">
        <v>2</v>
      </c>
      <c r="B961" s="132" t="s">
        <v>58</v>
      </c>
      <c r="C961" s="132" t="s">
        <v>555</v>
      </c>
      <c r="D961" s="132" t="s">
        <v>136</v>
      </c>
      <c r="E961" s="132" t="s">
        <v>556</v>
      </c>
      <c r="F961" s="132" t="s">
        <v>180</v>
      </c>
      <c r="G961" s="132" t="s">
        <v>1329</v>
      </c>
      <c r="H961" s="133">
        <v>4846</v>
      </c>
      <c r="I961" s="131">
        <v>4</v>
      </c>
      <c r="J961" s="134">
        <f>นครพนม!F64</f>
        <v>529746.38</v>
      </c>
      <c r="K961" s="135">
        <f>นครพนม!AL64</f>
        <v>665430.85</v>
      </c>
      <c r="L961" s="136">
        <f>นครพนม!AM64</f>
        <v>1159351.9500000002</v>
      </c>
      <c r="M961" s="136">
        <f>นครพนม!AN64</f>
        <v>1145918.95</v>
      </c>
      <c r="N961" s="132"/>
      <c r="O961" s="132"/>
      <c r="P961" s="132"/>
      <c r="Q961" s="124">
        <f t="shared" si="34"/>
        <v>13433.000000000233</v>
      </c>
      <c r="R961" s="125">
        <f t="shared" si="35"/>
        <v>239.23894964919526</v>
      </c>
    </row>
    <row r="962" spans="1:18" x14ac:dyDescent="0.35">
      <c r="A962" s="131">
        <v>3</v>
      </c>
      <c r="B962" s="132" t="s">
        <v>58</v>
      </c>
      <c r="C962" s="132" t="s">
        <v>555</v>
      </c>
      <c r="D962" s="132" t="s">
        <v>136</v>
      </c>
      <c r="E962" s="132" t="s">
        <v>556</v>
      </c>
      <c r="F962" s="132" t="s">
        <v>180</v>
      </c>
      <c r="G962" s="132" t="s">
        <v>1330</v>
      </c>
      <c r="H962" s="133">
        <v>2013</v>
      </c>
      <c r="I962" s="131">
        <v>2</v>
      </c>
      <c r="J962" s="134">
        <f>นครพนม!F65</f>
        <v>429106.14</v>
      </c>
      <c r="K962" s="135">
        <f>นครพนม!AL65</f>
        <v>415539.39</v>
      </c>
      <c r="L962" s="136">
        <f>นครพนม!AM65</f>
        <v>547493.62</v>
      </c>
      <c r="M962" s="136">
        <f>นครพนม!AN65</f>
        <v>662116.81999999995</v>
      </c>
      <c r="N962" s="132"/>
      <c r="O962" s="132"/>
      <c r="P962" s="132"/>
      <c r="Q962" s="124">
        <f t="shared" si="34"/>
        <v>-114623.19999999995</v>
      </c>
      <c r="R962" s="125">
        <f t="shared" si="35"/>
        <v>271.9789468455042</v>
      </c>
    </row>
    <row r="963" spans="1:18" x14ac:dyDescent="0.35">
      <c r="A963" s="131">
        <v>4</v>
      </c>
      <c r="B963" s="132" t="s">
        <v>58</v>
      </c>
      <c r="C963" s="132" t="s">
        <v>555</v>
      </c>
      <c r="D963" s="132" t="s">
        <v>136</v>
      </c>
      <c r="E963" s="132" t="s">
        <v>556</v>
      </c>
      <c r="F963" s="132" t="s">
        <v>180</v>
      </c>
      <c r="G963" s="132" t="s">
        <v>1331</v>
      </c>
      <c r="H963" s="133">
        <v>1672</v>
      </c>
      <c r="I963" s="131">
        <v>2</v>
      </c>
      <c r="J963" s="134">
        <f>นครพนม!F66</f>
        <v>516837.49</v>
      </c>
      <c r="K963" s="135">
        <f>นครพนม!AL66</f>
        <v>556534.29999999993</v>
      </c>
      <c r="L963" s="136">
        <f>นครพนม!AM66</f>
        <v>627980.41</v>
      </c>
      <c r="M963" s="136">
        <f>นครพนม!AN66</f>
        <v>856557.89</v>
      </c>
      <c r="N963" s="132"/>
      <c r="O963" s="132"/>
      <c r="P963" s="132"/>
      <c r="Q963" s="124">
        <f t="shared" si="34"/>
        <v>-228577.47999999998</v>
      </c>
      <c r="R963" s="125">
        <f t="shared" si="35"/>
        <v>375.58636961722488</v>
      </c>
    </row>
    <row r="964" spans="1:18" x14ac:dyDescent="0.35">
      <c r="A964" s="131">
        <v>5</v>
      </c>
      <c r="B964" s="132" t="s">
        <v>58</v>
      </c>
      <c r="C964" s="132" t="s">
        <v>555</v>
      </c>
      <c r="D964" s="132" t="s">
        <v>136</v>
      </c>
      <c r="E964" s="132" t="s">
        <v>556</v>
      </c>
      <c r="F964" s="132" t="s">
        <v>180</v>
      </c>
      <c r="G964" s="132" t="s">
        <v>1332</v>
      </c>
      <c r="H964" s="133">
        <v>4546</v>
      </c>
      <c r="I964" s="131">
        <v>4</v>
      </c>
      <c r="J964" s="134">
        <f>นครพนม!F67</f>
        <v>121230.94</v>
      </c>
      <c r="K964" s="135">
        <f>นครพนม!AL67</f>
        <v>300248.3</v>
      </c>
      <c r="L964" s="136">
        <f>นครพนม!AM67</f>
        <v>796146.42</v>
      </c>
      <c r="M964" s="136">
        <f>นครพนม!AN67</f>
        <v>1058577.67</v>
      </c>
      <c r="N964" s="132"/>
      <c r="O964" s="132"/>
      <c r="P964" s="132"/>
      <c r="Q964" s="124">
        <f t="shared" si="34"/>
        <v>-262431.24999999988</v>
      </c>
      <c r="R964" s="125">
        <f t="shared" si="35"/>
        <v>175.13119665640124</v>
      </c>
    </row>
    <row r="965" spans="1:18" x14ac:dyDescent="0.35">
      <c r="A965" s="131">
        <v>6</v>
      </c>
      <c r="B965" s="132" t="s">
        <v>58</v>
      </c>
      <c r="C965" s="132" t="s">
        <v>555</v>
      </c>
      <c r="D965" s="132" t="s">
        <v>136</v>
      </c>
      <c r="E965" s="132" t="s">
        <v>556</v>
      </c>
      <c r="F965" s="132" t="s">
        <v>180</v>
      </c>
      <c r="G965" s="132" t="s">
        <v>1333</v>
      </c>
      <c r="H965" s="133">
        <v>3867</v>
      </c>
      <c r="I965" s="131">
        <v>3</v>
      </c>
      <c r="J965" s="134">
        <f>นครพนม!F68</f>
        <v>736765.12</v>
      </c>
      <c r="K965" s="135">
        <f>นครพนม!AL68</f>
        <v>352605.03</v>
      </c>
      <c r="L965" s="136">
        <f>นครพนม!AM68</f>
        <v>1174040.79</v>
      </c>
      <c r="M965" s="136">
        <f>นครพนม!AN68</f>
        <v>1348245.78</v>
      </c>
      <c r="N965" s="132"/>
      <c r="O965" s="132"/>
      <c r="P965" s="132"/>
      <c r="Q965" s="124">
        <f t="shared" si="34"/>
        <v>-174204.99</v>
      </c>
      <c r="R965" s="125">
        <f t="shared" si="35"/>
        <v>303.60506594259118</v>
      </c>
    </row>
    <row r="966" spans="1:18" x14ac:dyDescent="0.35">
      <c r="A966" s="131">
        <v>7</v>
      </c>
      <c r="B966" s="132" t="s">
        <v>58</v>
      </c>
      <c r="C966" s="132" t="s">
        <v>555</v>
      </c>
      <c r="D966" s="132" t="s">
        <v>136</v>
      </c>
      <c r="E966" s="132" t="s">
        <v>556</v>
      </c>
      <c r="F966" s="132" t="s">
        <v>180</v>
      </c>
      <c r="G966" s="132" t="s">
        <v>1334</v>
      </c>
      <c r="H966" s="133">
        <v>2282</v>
      </c>
      <c r="I966" s="131">
        <v>2</v>
      </c>
      <c r="J966" s="134">
        <f>นครพนม!F69</f>
        <v>699057.91</v>
      </c>
      <c r="K966" s="135">
        <f>นครพนม!AL69</f>
        <v>838654.46000000008</v>
      </c>
      <c r="L966" s="136">
        <f>นครพนม!AM69</f>
        <v>884916.34000000008</v>
      </c>
      <c r="M966" s="136">
        <f>นครพนม!AN69</f>
        <v>863877.1</v>
      </c>
      <c r="N966" s="132"/>
      <c r="O966" s="132"/>
      <c r="P966" s="132"/>
      <c r="Q966" s="124">
        <f t="shared" si="34"/>
        <v>21039.240000000107</v>
      </c>
      <c r="R966" s="125">
        <f t="shared" si="35"/>
        <v>387.78104294478533</v>
      </c>
    </row>
    <row r="967" spans="1:18" x14ac:dyDescent="0.35">
      <c r="A967" s="131">
        <v>8</v>
      </c>
      <c r="B967" s="132" t="s">
        <v>58</v>
      </c>
      <c r="C967" s="132" t="s">
        <v>555</v>
      </c>
      <c r="D967" s="132" t="s">
        <v>136</v>
      </c>
      <c r="E967" s="132" t="s">
        <v>556</v>
      </c>
      <c r="F967" s="132" t="s">
        <v>180</v>
      </c>
      <c r="G967" s="132" t="s">
        <v>1335</v>
      </c>
      <c r="H967" s="133">
        <v>2718</v>
      </c>
      <c r="I967" s="131">
        <v>2</v>
      </c>
      <c r="J967" s="134">
        <f>นครพนม!F70</f>
        <v>807443.02</v>
      </c>
      <c r="K967" s="135">
        <f>นครพนม!AL70</f>
        <v>843289.86</v>
      </c>
      <c r="L967" s="136">
        <f>นครพนม!AM70</f>
        <v>1131511.4100000001</v>
      </c>
      <c r="M967" s="136">
        <f>นครพนม!AN70</f>
        <v>901671.8</v>
      </c>
      <c r="N967" s="132"/>
      <c r="O967" s="132"/>
      <c r="P967" s="132"/>
      <c r="Q967" s="124">
        <f t="shared" ref="Q967:Q1029" si="36">L967-M967</f>
        <v>229839.6100000001</v>
      </c>
      <c r="R967" s="125">
        <f t="shared" ref="R967:R1028" si="37">L967/H967</f>
        <v>416.30294701986759</v>
      </c>
    </row>
    <row r="968" spans="1:18" x14ac:dyDescent="0.35">
      <c r="A968" s="131">
        <v>9</v>
      </c>
      <c r="B968" s="132" t="s">
        <v>58</v>
      </c>
      <c r="C968" s="132" t="s">
        <v>555</v>
      </c>
      <c r="D968" s="132" t="s">
        <v>136</v>
      </c>
      <c r="E968" s="132" t="s">
        <v>556</v>
      </c>
      <c r="F968" s="132" t="s">
        <v>180</v>
      </c>
      <c r="G968" s="132" t="s">
        <v>1336</v>
      </c>
      <c r="H968" s="133">
        <v>4883</v>
      </c>
      <c r="I968" s="131">
        <v>4</v>
      </c>
      <c r="J968" s="134">
        <f>นครพนม!F71</f>
        <v>415593.67</v>
      </c>
      <c r="K968" s="135">
        <f>นครพนม!AL71</f>
        <v>437736.47</v>
      </c>
      <c r="L968" s="136">
        <f>นครพนม!AM71</f>
        <v>1009817.49</v>
      </c>
      <c r="M968" s="136">
        <f>นครพนม!AN71</f>
        <v>1173506.96</v>
      </c>
      <c r="N968" s="132"/>
      <c r="O968" s="132"/>
      <c r="P968" s="132"/>
      <c r="Q968" s="124">
        <f t="shared" si="36"/>
        <v>-163689.46999999997</v>
      </c>
      <c r="R968" s="125">
        <f t="shared" si="37"/>
        <v>206.80268072906</v>
      </c>
    </row>
    <row r="969" spans="1:18" x14ac:dyDescent="0.35">
      <c r="A969" s="131">
        <v>10</v>
      </c>
      <c r="B969" s="132" t="s">
        <v>58</v>
      </c>
      <c r="C969" s="132" t="s">
        <v>555</v>
      </c>
      <c r="D969" s="132" t="s">
        <v>136</v>
      </c>
      <c r="E969" s="132" t="s">
        <v>556</v>
      </c>
      <c r="F969" s="132" t="s">
        <v>180</v>
      </c>
      <c r="G969" s="132" t="s">
        <v>1337</v>
      </c>
      <c r="H969" s="133">
        <v>4275</v>
      </c>
      <c r="I969" s="131">
        <v>3</v>
      </c>
      <c r="J969" s="134">
        <f>นครพนม!F72</f>
        <v>392161.31</v>
      </c>
      <c r="K969" s="135">
        <f>นครพนม!AL72</f>
        <v>436354.56</v>
      </c>
      <c r="L969" s="136">
        <f>นครพนม!AM72</f>
        <v>857442.93</v>
      </c>
      <c r="M969" s="136">
        <f>นครพนม!AN72</f>
        <v>1074838.3</v>
      </c>
      <c r="N969" s="132"/>
      <c r="O969" s="132"/>
      <c r="P969" s="132"/>
      <c r="Q969" s="124">
        <f t="shared" si="36"/>
        <v>-217395.37</v>
      </c>
      <c r="R969" s="125">
        <f t="shared" si="37"/>
        <v>200.5714456140351</v>
      </c>
    </row>
    <row r="970" spans="1:18" x14ac:dyDescent="0.35">
      <c r="A970" s="131">
        <v>11</v>
      </c>
      <c r="B970" s="132" t="s">
        <v>58</v>
      </c>
      <c r="C970" s="132" t="s">
        <v>555</v>
      </c>
      <c r="D970" s="132" t="s">
        <v>136</v>
      </c>
      <c r="E970" s="132" t="s">
        <v>556</v>
      </c>
      <c r="F970" s="132" t="s">
        <v>180</v>
      </c>
      <c r="G970" s="132" t="s">
        <v>1338</v>
      </c>
      <c r="H970" s="133">
        <v>3121</v>
      </c>
      <c r="I970" s="131">
        <v>3</v>
      </c>
      <c r="J970" s="134">
        <f>นครพนม!F73</f>
        <v>469388.32</v>
      </c>
      <c r="K970" s="135">
        <f>นครพนม!AL73</f>
        <v>526586.79999999993</v>
      </c>
      <c r="L970" s="136">
        <f>นครพนม!AM73</f>
        <v>668664.58000000007</v>
      </c>
      <c r="M970" s="136">
        <f>นครพนม!AN73</f>
        <v>801487.94</v>
      </c>
      <c r="N970" s="132"/>
      <c r="O970" s="132"/>
      <c r="P970" s="132"/>
      <c r="Q970" s="124">
        <f t="shared" si="36"/>
        <v>-132823.35999999987</v>
      </c>
      <c r="R970" s="125">
        <f t="shared" si="37"/>
        <v>214.24690163409167</v>
      </c>
    </row>
    <row r="971" spans="1:18" x14ac:dyDescent="0.35">
      <c r="A971" s="131">
        <v>12</v>
      </c>
      <c r="B971" s="132" t="s">
        <v>58</v>
      </c>
      <c r="C971" s="132" t="s">
        <v>555</v>
      </c>
      <c r="D971" s="132" t="s">
        <v>136</v>
      </c>
      <c r="E971" s="132" t="s">
        <v>556</v>
      </c>
      <c r="F971" s="132" t="s">
        <v>180</v>
      </c>
      <c r="G971" s="132" t="s">
        <v>1339</v>
      </c>
      <c r="H971" s="133">
        <v>1601</v>
      </c>
      <c r="I971" s="131">
        <v>2</v>
      </c>
      <c r="J971" s="134">
        <f>นครพนม!F74</f>
        <v>621704.52</v>
      </c>
      <c r="K971" s="135">
        <f>นครพนม!AL74</f>
        <v>592980.86</v>
      </c>
      <c r="L971" s="136">
        <f>นครพนม!AM74</f>
        <v>815892.59000000008</v>
      </c>
      <c r="M971" s="136">
        <f>นครพนม!AN74</f>
        <v>873017.18</v>
      </c>
      <c r="N971" s="132"/>
      <c r="O971" s="132"/>
      <c r="P971" s="132"/>
      <c r="Q971" s="124">
        <f t="shared" si="36"/>
        <v>-57124.589999999967</v>
      </c>
      <c r="R971" s="125">
        <f t="shared" si="37"/>
        <v>509.6143597751406</v>
      </c>
    </row>
    <row r="972" spans="1:18" x14ac:dyDescent="0.35">
      <c r="A972" s="131">
        <v>13</v>
      </c>
      <c r="B972" s="132" t="s">
        <v>58</v>
      </c>
      <c r="C972" s="132" t="s">
        <v>555</v>
      </c>
      <c r="D972" s="132" t="s">
        <v>136</v>
      </c>
      <c r="E972" s="132" t="s">
        <v>556</v>
      </c>
      <c r="F972" s="132" t="s">
        <v>180</v>
      </c>
      <c r="G972" s="132" t="s">
        <v>1340</v>
      </c>
      <c r="H972" s="133">
        <v>4298</v>
      </c>
      <c r="I972" s="131">
        <v>3</v>
      </c>
      <c r="J972" s="134">
        <f>นครพนม!F75</f>
        <v>322252.15000000002</v>
      </c>
      <c r="K972" s="135">
        <f>นครพนม!AL75</f>
        <v>337725.24</v>
      </c>
      <c r="L972" s="136">
        <f>นครพนม!AM75</f>
        <v>732245.49</v>
      </c>
      <c r="M972" s="136">
        <f>นครพนม!AN75</f>
        <v>946660.14</v>
      </c>
      <c r="N972" s="132"/>
      <c r="O972" s="132"/>
      <c r="P972" s="132"/>
      <c r="Q972" s="124">
        <f t="shared" si="36"/>
        <v>-214414.65000000002</v>
      </c>
      <c r="R972" s="125">
        <f t="shared" si="37"/>
        <v>170.36889018147974</v>
      </c>
    </row>
    <row r="973" spans="1:18" x14ac:dyDescent="0.35">
      <c r="A973" s="131">
        <v>14</v>
      </c>
      <c r="B973" s="132" t="s">
        <v>58</v>
      </c>
      <c r="C973" s="132" t="s">
        <v>555</v>
      </c>
      <c r="D973" s="132" t="s">
        <v>136</v>
      </c>
      <c r="E973" s="132" t="s">
        <v>556</v>
      </c>
      <c r="F973" s="132" t="s">
        <v>180</v>
      </c>
      <c r="G973" s="132" t="s">
        <v>1341</v>
      </c>
      <c r="H973" s="133">
        <v>4211</v>
      </c>
      <c r="I973" s="131">
        <v>3</v>
      </c>
      <c r="J973" s="134">
        <f>นครพนม!F76</f>
        <v>562980.03</v>
      </c>
      <c r="K973" s="135">
        <f>นครพนม!AL76</f>
        <v>594116.96</v>
      </c>
      <c r="L973" s="136">
        <f>นครพนม!AM76</f>
        <v>660382.11</v>
      </c>
      <c r="M973" s="136">
        <f>นครพนม!AN76</f>
        <v>793533.12</v>
      </c>
      <c r="N973" s="132"/>
      <c r="O973" s="132"/>
      <c r="P973" s="132"/>
      <c r="Q973" s="124">
        <f t="shared" si="36"/>
        <v>-133151.01</v>
      </c>
      <c r="R973" s="125">
        <f t="shared" si="37"/>
        <v>156.82310852529091</v>
      </c>
    </row>
    <row r="974" spans="1:18" x14ac:dyDescent="0.35">
      <c r="A974" s="131">
        <v>15</v>
      </c>
      <c r="B974" s="132" t="s">
        <v>58</v>
      </c>
      <c r="C974" s="132" t="s">
        <v>555</v>
      </c>
      <c r="D974" s="132" t="s">
        <v>136</v>
      </c>
      <c r="E974" s="132" t="s">
        <v>556</v>
      </c>
      <c r="F974" s="132" t="s">
        <v>180</v>
      </c>
      <c r="G974" s="132" t="s">
        <v>1342</v>
      </c>
      <c r="H974" s="133">
        <v>3166</v>
      </c>
      <c r="I974" s="131">
        <v>3</v>
      </c>
      <c r="J974" s="134">
        <f>นครพนม!F77</f>
        <v>353743.92</v>
      </c>
      <c r="K974" s="135">
        <f>นครพนม!AL77</f>
        <v>-55372.159999999974</v>
      </c>
      <c r="L974" s="136">
        <f>นครพนม!AM77</f>
        <v>791595.12</v>
      </c>
      <c r="M974" s="136">
        <f>นครพนม!AN77</f>
        <v>946549.68</v>
      </c>
      <c r="N974" s="132"/>
      <c r="O974" s="132"/>
      <c r="P974" s="132"/>
      <c r="Q974" s="124">
        <f t="shared" si="36"/>
        <v>-154954.56000000006</v>
      </c>
      <c r="R974" s="125">
        <f t="shared" si="37"/>
        <v>250.03004421983576</v>
      </c>
    </row>
    <row r="975" spans="1:18" x14ac:dyDescent="0.35">
      <c r="A975" s="131">
        <v>16</v>
      </c>
      <c r="B975" s="132" t="s">
        <v>58</v>
      </c>
      <c r="C975" s="132" t="s">
        <v>555</v>
      </c>
      <c r="D975" s="132" t="s">
        <v>136</v>
      </c>
      <c r="E975" s="132" t="s">
        <v>556</v>
      </c>
      <c r="F975" s="132" t="s">
        <v>180</v>
      </c>
      <c r="G975" s="132" t="s">
        <v>1343</v>
      </c>
      <c r="H975" s="133">
        <v>2186</v>
      </c>
      <c r="I975" s="131">
        <v>2</v>
      </c>
      <c r="J975" s="134">
        <f>นครพนม!F78</f>
        <v>539744.31999999995</v>
      </c>
      <c r="K975" s="135">
        <f>นครพนม!AL78</f>
        <v>649114.34</v>
      </c>
      <c r="L975" s="136">
        <f>นครพนม!AM78</f>
        <v>533795.02</v>
      </c>
      <c r="M975" s="136">
        <f>นครพนม!AN78</f>
        <v>636549.90999999992</v>
      </c>
      <c r="N975" s="132"/>
      <c r="O975" s="132"/>
      <c r="P975" s="132"/>
      <c r="Q975" s="124">
        <f t="shared" si="36"/>
        <v>-102754.8899999999</v>
      </c>
      <c r="R975" s="125">
        <f t="shared" si="37"/>
        <v>244.18802378774018</v>
      </c>
    </row>
    <row r="976" spans="1:18" s="143" customFormat="1" x14ac:dyDescent="0.35">
      <c r="A976" s="137">
        <v>5</v>
      </c>
      <c r="B976" s="138" t="s">
        <v>58</v>
      </c>
      <c r="C976" s="138"/>
      <c r="D976" s="138"/>
      <c r="E976" s="138" t="s">
        <v>77</v>
      </c>
      <c r="F976" s="138"/>
      <c r="G976" s="138" t="s">
        <v>558</v>
      </c>
      <c r="H976" s="144">
        <f>SUM(H960:H974)</f>
        <v>47499</v>
      </c>
      <c r="I976" s="137"/>
      <c r="J976" s="140">
        <f>SUM(J960:J974)</f>
        <v>6978010.9200000009</v>
      </c>
      <c r="K976" s="140">
        <f>SUM(K960:K974)</f>
        <v>6842430.9199999999</v>
      </c>
      <c r="L976" s="140">
        <f>SUM(L960:L974)</f>
        <v>11857481.25</v>
      </c>
      <c r="M976" s="140">
        <f>SUM(M960:M974)</f>
        <v>13446559.329999998</v>
      </c>
      <c r="N976" s="138">
        <v>15</v>
      </c>
      <c r="O976" s="138">
        <v>15</v>
      </c>
      <c r="P976" s="138">
        <f>N976-O976</f>
        <v>0</v>
      </c>
      <c r="Q976" s="141">
        <f t="shared" si="36"/>
        <v>-1589078.0799999982</v>
      </c>
      <c r="R976" s="142">
        <f>L976/H976</f>
        <v>249.63643971452029</v>
      </c>
    </row>
    <row r="977" spans="1:18" x14ac:dyDescent="0.35">
      <c r="A977" s="131">
        <v>1</v>
      </c>
      <c r="B977" s="132" t="s">
        <v>58</v>
      </c>
      <c r="C977" s="132" t="s">
        <v>559</v>
      </c>
      <c r="D977" s="132" t="s">
        <v>107</v>
      </c>
      <c r="E977" s="132" t="s">
        <v>560</v>
      </c>
      <c r="F977" s="132" t="s">
        <v>210</v>
      </c>
      <c r="G977" s="132" t="s">
        <v>561</v>
      </c>
      <c r="H977" s="133"/>
      <c r="I977" s="131"/>
      <c r="J977" s="134"/>
      <c r="K977" s="135"/>
      <c r="L977" s="136"/>
      <c r="M977" s="136"/>
      <c r="N977" s="132"/>
      <c r="O977" s="132"/>
      <c r="P977" s="132"/>
    </row>
    <row r="978" spans="1:18" x14ac:dyDescent="0.35">
      <c r="A978" s="131">
        <v>2</v>
      </c>
      <c r="B978" s="132" t="s">
        <v>58</v>
      </c>
      <c r="C978" s="132" t="s">
        <v>559</v>
      </c>
      <c r="D978" s="132" t="s">
        <v>107</v>
      </c>
      <c r="E978" s="132" t="s">
        <v>560</v>
      </c>
      <c r="F978" s="132" t="s">
        <v>180</v>
      </c>
      <c r="G978" s="132" t="s">
        <v>1344</v>
      </c>
      <c r="H978" s="133">
        <v>3311</v>
      </c>
      <c r="I978" s="131">
        <v>3</v>
      </c>
      <c r="J978" s="134">
        <f>นครพนม!F79</f>
        <v>113903.79</v>
      </c>
      <c r="K978" s="135">
        <f>นครพนม!AL79</f>
        <v>161841.32</v>
      </c>
      <c r="L978" s="136">
        <f>นครพนม!AM79</f>
        <v>1042638.1</v>
      </c>
      <c r="M978" s="136">
        <f>นครพนม!AN79</f>
        <v>1077870.98</v>
      </c>
      <c r="N978" s="132"/>
      <c r="O978" s="132"/>
      <c r="P978" s="132"/>
      <c r="Q978" s="124">
        <f t="shared" si="36"/>
        <v>-35232.880000000005</v>
      </c>
      <c r="R978" s="125">
        <f t="shared" si="37"/>
        <v>314.9012684989429</v>
      </c>
    </row>
    <row r="979" spans="1:18" x14ac:dyDescent="0.35">
      <c r="A979" s="131">
        <v>3</v>
      </c>
      <c r="B979" s="132" t="s">
        <v>58</v>
      </c>
      <c r="C979" s="132" t="s">
        <v>559</v>
      </c>
      <c r="D979" s="132" t="s">
        <v>107</v>
      </c>
      <c r="E979" s="132" t="s">
        <v>560</v>
      </c>
      <c r="F979" s="132" t="s">
        <v>180</v>
      </c>
      <c r="G979" s="132" t="s">
        <v>1345</v>
      </c>
      <c r="H979" s="133">
        <v>2139</v>
      </c>
      <c r="I979" s="131">
        <v>2</v>
      </c>
      <c r="J979" s="134">
        <f>นครพนม!F80</f>
        <v>112862.53</v>
      </c>
      <c r="K979" s="135">
        <f>นครพนม!AL80</f>
        <v>99689.12</v>
      </c>
      <c r="L979" s="136">
        <f>นครพนม!AM80</f>
        <v>894399.63</v>
      </c>
      <c r="M979" s="136">
        <f>นครพนม!AN80</f>
        <v>953575.51</v>
      </c>
      <c r="N979" s="132"/>
      <c r="O979" s="132"/>
      <c r="P979" s="132"/>
      <c r="Q979" s="124">
        <f t="shared" si="36"/>
        <v>-59175.880000000005</v>
      </c>
      <c r="R979" s="125">
        <f t="shared" si="37"/>
        <v>418.13914446002804</v>
      </c>
    </row>
    <row r="980" spans="1:18" x14ac:dyDescent="0.35">
      <c r="A980" s="131">
        <v>4</v>
      </c>
      <c r="B980" s="132" t="s">
        <v>58</v>
      </c>
      <c r="C980" s="132" t="s">
        <v>559</v>
      </c>
      <c r="D980" s="132" t="s">
        <v>107</v>
      </c>
      <c r="E980" s="132" t="s">
        <v>560</v>
      </c>
      <c r="F980" s="132" t="s">
        <v>180</v>
      </c>
      <c r="G980" s="132" t="s">
        <v>1346</v>
      </c>
      <c r="H980" s="133">
        <v>4074</v>
      </c>
      <c r="I980" s="131">
        <v>3</v>
      </c>
      <c r="J980" s="134">
        <f>นครพนม!F81</f>
        <v>614461.48</v>
      </c>
      <c r="K980" s="135">
        <f>นครพนม!AL81</f>
        <v>433694.89</v>
      </c>
      <c r="L980" s="136">
        <f>นครพนม!AM81</f>
        <v>1115450.1200000001</v>
      </c>
      <c r="M980" s="136">
        <f>นครพนม!AN81</f>
        <v>1288396.99</v>
      </c>
      <c r="N980" s="132"/>
      <c r="O980" s="132"/>
      <c r="P980" s="132"/>
      <c r="Q980" s="124">
        <f t="shared" si="36"/>
        <v>-172946.86999999988</v>
      </c>
      <c r="R980" s="125">
        <f t="shared" si="37"/>
        <v>273.79728031418756</v>
      </c>
    </row>
    <row r="981" spans="1:18" x14ac:dyDescent="0.35">
      <c r="A981" s="131">
        <v>5</v>
      </c>
      <c r="B981" s="132" t="s">
        <v>58</v>
      </c>
      <c r="C981" s="132" t="s">
        <v>559</v>
      </c>
      <c r="D981" s="132" t="s">
        <v>107</v>
      </c>
      <c r="E981" s="132" t="s">
        <v>560</v>
      </c>
      <c r="F981" s="132" t="s">
        <v>180</v>
      </c>
      <c r="G981" s="132" t="s">
        <v>1347</v>
      </c>
      <c r="H981" s="133">
        <v>2831</v>
      </c>
      <c r="I981" s="131">
        <v>2</v>
      </c>
      <c r="J981" s="134">
        <f>นครพนม!F82</f>
        <v>226898.34</v>
      </c>
      <c r="K981" s="135">
        <f>นครพนม!AL82</f>
        <v>70753.899999999994</v>
      </c>
      <c r="L981" s="136">
        <f>นครพนม!AM82</f>
        <v>959816.96</v>
      </c>
      <c r="M981" s="136">
        <f>นครพนม!AN82</f>
        <v>1143313.27</v>
      </c>
      <c r="N981" s="132"/>
      <c r="O981" s="132"/>
      <c r="P981" s="132"/>
      <c r="Q981" s="124">
        <f t="shared" si="36"/>
        <v>-183496.31000000006</v>
      </c>
      <c r="R981" s="125">
        <f t="shared" si="37"/>
        <v>339.03813493465208</v>
      </c>
    </row>
    <row r="982" spans="1:18" x14ac:dyDescent="0.35">
      <c r="A982" s="131">
        <v>6</v>
      </c>
      <c r="B982" s="132" t="s">
        <v>58</v>
      </c>
      <c r="C982" s="132" t="s">
        <v>559</v>
      </c>
      <c r="D982" s="132" t="s">
        <v>107</v>
      </c>
      <c r="E982" s="132" t="s">
        <v>560</v>
      </c>
      <c r="F982" s="132" t="s">
        <v>180</v>
      </c>
      <c r="G982" s="132" t="s">
        <v>1348</v>
      </c>
      <c r="H982" s="133">
        <v>3099</v>
      </c>
      <c r="I982" s="131">
        <v>3</v>
      </c>
      <c r="J982" s="134">
        <f>นครพนม!F83</f>
        <v>1081193.69</v>
      </c>
      <c r="K982" s="135">
        <f>นครพนม!AL83</f>
        <v>926641.79</v>
      </c>
      <c r="L982" s="136">
        <f>นครพนม!AM83</f>
        <v>2426396.67</v>
      </c>
      <c r="M982" s="136">
        <f>นครพนม!AN83</f>
        <v>1536002.3900000001</v>
      </c>
      <c r="N982" s="132"/>
      <c r="O982" s="132"/>
      <c r="P982" s="132"/>
      <c r="Q982" s="124">
        <f t="shared" si="36"/>
        <v>890394.2799999998</v>
      </c>
      <c r="R982" s="125">
        <f t="shared" si="37"/>
        <v>782.96117134559529</v>
      </c>
    </row>
    <row r="983" spans="1:18" x14ac:dyDescent="0.35">
      <c r="A983" s="131">
        <v>7</v>
      </c>
      <c r="B983" s="132" t="s">
        <v>58</v>
      </c>
      <c r="C983" s="132" t="s">
        <v>559</v>
      </c>
      <c r="D983" s="132" t="s">
        <v>107</v>
      </c>
      <c r="E983" s="132" t="s">
        <v>560</v>
      </c>
      <c r="F983" s="132" t="s">
        <v>180</v>
      </c>
      <c r="G983" s="132" t="s">
        <v>1349</v>
      </c>
      <c r="H983" s="133">
        <v>1867</v>
      </c>
      <c r="I983" s="131">
        <v>2</v>
      </c>
      <c r="J983" s="134">
        <f>นครพนม!F84</f>
        <v>383598.83</v>
      </c>
      <c r="K983" s="135">
        <f>นครพนม!AL84</f>
        <v>470672.33</v>
      </c>
      <c r="L983" s="136">
        <f>นครพนม!AM84</f>
        <v>1137697.92</v>
      </c>
      <c r="M983" s="136">
        <f>นครพนม!AN84</f>
        <v>1014616.6900000001</v>
      </c>
      <c r="N983" s="132"/>
      <c r="O983" s="132"/>
      <c r="P983" s="132"/>
      <c r="Q983" s="124">
        <f t="shared" si="36"/>
        <v>123081.22999999986</v>
      </c>
      <c r="R983" s="125">
        <f t="shared" si="37"/>
        <v>609.37221210498126</v>
      </c>
    </row>
    <row r="984" spans="1:18" x14ac:dyDescent="0.35">
      <c r="A984" s="131">
        <v>8</v>
      </c>
      <c r="B984" s="132" t="s">
        <v>58</v>
      </c>
      <c r="C984" s="132" t="s">
        <v>559</v>
      </c>
      <c r="D984" s="132" t="s">
        <v>107</v>
      </c>
      <c r="E984" s="132" t="s">
        <v>560</v>
      </c>
      <c r="F984" s="132" t="s">
        <v>180</v>
      </c>
      <c r="G984" s="132" t="s">
        <v>1350</v>
      </c>
      <c r="H984" s="133">
        <v>2692</v>
      </c>
      <c r="I984" s="131">
        <v>2</v>
      </c>
      <c r="J984" s="134">
        <f>นครพนม!F85</f>
        <v>378762.73</v>
      </c>
      <c r="K984" s="135">
        <f>นครพนม!AL85</f>
        <v>393487.75</v>
      </c>
      <c r="L984" s="136">
        <f>นครพนม!AM85</f>
        <v>1054230.49</v>
      </c>
      <c r="M984" s="136">
        <f>นครพนม!AN85</f>
        <v>1076293.5</v>
      </c>
      <c r="N984" s="132"/>
      <c r="O984" s="132"/>
      <c r="P984" s="132"/>
      <c r="Q984" s="124">
        <f t="shared" si="36"/>
        <v>-22063.010000000009</v>
      </c>
      <c r="R984" s="125">
        <f t="shared" si="37"/>
        <v>391.61608098068348</v>
      </c>
    </row>
    <row r="985" spans="1:18" x14ac:dyDescent="0.35">
      <c r="A985" s="131">
        <v>9</v>
      </c>
      <c r="B985" s="132" t="s">
        <v>58</v>
      </c>
      <c r="C985" s="132" t="s">
        <v>559</v>
      </c>
      <c r="D985" s="132" t="s">
        <v>107</v>
      </c>
      <c r="E985" s="132" t="s">
        <v>560</v>
      </c>
      <c r="F985" s="132" t="s">
        <v>180</v>
      </c>
      <c r="G985" s="132" t="s">
        <v>1351</v>
      </c>
      <c r="H985" s="133">
        <v>1950</v>
      </c>
      <c r="I985" s="131">
        <v>2</v>
      </c>
      <c r="J985" s="134">
        <f>นครพนม!F86</f>
        <v>192164.15</v>
      </c>
      <c r="K985" s="135">
        <f>นครพนม!AL86</f>
        <v>212921.12</v>
      </c>
      <c r="L985" s="136">
        <f>นครพนม!AM86</f>
        <v>901212.54</v>
      </c>
      <c r="M985" s="136">
        <f>นครพนม!AN86</f>
        <v>947176.07</v>
      </c>
      <c r="N985" s="132"/>
      <c r="O985" s="132"/>
      <c r="P985" s="132"/>
      <c r="Q985" s="124">
        <f t="shared" si="36"/>
        <v>-45963.529999999912</v>
      </c>
      <c r="R985" s="125">
        <f t="shared" si="37"/>
        <v>462.16027692307694</v>
      </c>
    </row>
    <row r="986" spans="1:18" x14ac:dyDescent="0.35">
      <c r="A986" s="131">
        <v>10</v>
      </c>
      <c r="B986" s="132" t="s">
        <v>58</v>
      </c>
      <c r="C986" s="132" t="s">
        <v>559</v>
      </c>
      <c r="D986" s="132" t="s">
        <v>107</v>
      </c>
      <c r="E986" s="132" t="s">
        <v>560</v>
      </c>
      <c r="F986" s="132" t="s">
        <v>180</v>
      </c>
      <c r="G986" s="132" t="s">
        <v>1352</v>
      </c>
      <c r="H986" s="133">
        <v>2898</v>
      </c>
      <c r="I986" s="131">
        <v>2</v>
      </c>
      <c r="J986" s="134">
        <f>นครพนม!F87</f>
        <v>159648.70000000001</v>
      </c>
      <c r="K986" s="135">
        <f>นครพนม!AL87</f>
        <v>117902.87000000002</v>
      </c>
      <c r="L986" s="136">
        <f>นครพนม!AM87</f>
        <v>848641.3</v>
      </c>
      <c r="M986" s="136">
        <f>นครพนม!AN87</f>
        <v>1108065.71</v>
      </c>
      <c r="N986" s="132"/>
      <c r="O986" s="132"/>
      <c r="P986" s="132"/>
      <c r="Q986" s="124">
        <f t="shared" si="36"/>
        <v>-259424.40999999992</v>
      </c>
      <c r="R986" s="125">
        <f t="shared" si="37"/>
        <v>292.83688750862666</v>
      </c>
    </row>
    <row r="987" spans="1:18" s="229" customFormat="1" x14ac:dyDescent="0.35">
      <c r="A987" s="224">
        <v>11</v>
      </c>
      <c r="B987" s="225" t="s">
        <v>58</v>
      </c>
      <c r="C987" s="225" t="s">
        <v>559</v>
      </c>
      <c r="D987" s="225" t="s">
        <v>107</v>
      </c>
      <c r="E987" s="225" t="s">
        <v>560</v>
      </c>
      <c r="F987" s="225" t="s">
        <v>180</v>
      </c>
      <c r="G987" s="132" t="s">
        <v>1353</v>
      </c>
      <c r="H987" s="226">
        <v>1653</v>
      </c>
      <c r="I987" s="224">
        <v>2</v>
      </c>
      <c r="J987" s="134">
        <f>นครพนม!F88</f>
        <v>234725.4</v>
      </c>
      <c r="K987" s="135">
        <f>นครพนม!AL88</f>
        <v>248244.87</v>
      </c>
      <c r="L987" s="136">
        <f>นครพนม!AM88</f>
        <v>1047698.62</v>
      </c>
      <c r="M987" s="136">
        <f>นครพนม!AN88</f>
        <v>925571.2</v>
      </c>
      <c r="N987" s="225"/>
      <c r="O987" s="225"/>
      <c r="P987" s="225"/>
      <c r="Q987" s="227">
        <f t="shared" si="36"/>
        <v>122127.42000000004</v>
      </c>
      <c r="R987" s="228">
        <f t="shared" si="37"/>
        <v>633.81646702964304</v>
      </c>
    </row>
    <row r="988" spans="1:18" s="143" customFormat="1" x14ac:dyDescent="0.35">
      <c r="A988" s="137">
        <v>6</v>
      </c>
      <c r="B988" s="138" t="s">
        <v>58</v>
      </c>
      <c r="C988" s="138"/>
      <c r="D988" s="138"/>
      <c r="E988" s="138" t="s">
        <v>77</v>
      </c>
      <c r="F988" s="138"/>
      <c r="G988" s="138" t="s">
        <v>562</v>
      </c>
      <c r="H988" s="144">
        <f>SUM(H977:H987)</f>
        <v>26514</v>
      </c>
      <c r="I988" s="137"/>
      <c r="J988" s="140">
        <f>SUM(J977:J987)</f>
        <v>3498219.64</v>
      </c>
      <c r="K988" s="140">
        <f>SUM(K977:K987)</f>
        <v>3135849.9600000004</v>
      </c>
      <c r="L988" s="140">
        <f>SUM(L977:L987)</f>
        <v>11428182.35</v>
      </c>
      <c r="M988" s="140">
        <f>SUM(M977:M987)</f>
        <v>11070882.309999999</v>
      </c>
      <c r="N988" s="138">
        <v>10</v>
      </c>
      <c r="O988" s="138">
        <v>10</v>
      </c>
      <c r="P988" s="138">
        <f>N988-O988</f>
        <v>0</v>
      </c>
      <c r="Q988" s="141">
        <f t="shared" si="36"/>
        <v>357300.04000000097</v>
      </c>
      <c r="R988" s="142">
        <f>L988/H988</f>
        <v>431.02445311910685</v>
      </c>
    </row>
    <row r="989" spans="1:18" x14ac:dyDescent="0.35">
      <c r="A989" s="131">
        <v>1</v>
      </c>
      <c r="B989" s="132" t="s">
        <v>58</v>
      </c>
      <c r="C989" s="132" t="s">
        <v>563</v>
      </c>
      <c r="D989" s="132" t="s">
        <v>114</v>
      </c>
      <c r="E989" s="132" t="s">
        <v>564</v>
      </c>
      <c r="F989" s="132" t="s">
        <v>210</v>
      </c>
      <c r="G989" s="132" t="s">
        <v>565</v>
      </c>
      <c r="H989" s="133"/>
      <c r="I989" s="131"/>
      <c r="J989" s="134"/>
      <c r="K989" s="135"/>
      <c r="L989" s="136"/>
      <c r="M989" s="136"/>
      <c r="N989" s="132"/>
      <c r="O989" s="132"/>
      <c r="P989" s="132"/>
    </row>
    <row r="990" spans="1:18" x14ac:dyDescent="0.35">
      <c r="A990" s="131">
        <v>2</v>
      </c>
      <c r="B990" s="132" t="s">
        <v>58</v>
      </c>
      <c r="C990" s="132" t="s">
        <v>563</v>
      </c>
      <c r="D990" s="132" t="s">
        <v>114</v>
      </c>
      <c r="E990" s="132" t="s">
        <v>564</v>
      </c>
      <c r="F990" s="132" t="s">
        <v>180</v>
      </c>
      <c r="G990" s="132" t="s">
        <v>1354</v>
      </c>
      <c r="H990" s="133">
        <v>3711</v>
      </c>
      <c r="I990" s="131">
        <v>3</v>
      </c>
      <c r="J990" s="134">
        <f>นครพนม!F89</f>
        <v>363848.99</v>
      </c>
      <c r="K990" s="135">
        <f>นครพนม!AL89</f>
        <v>375952.88</v>
      </c>
      <c r="L990" s="136">
        <f>นครพนม!AM89</f>
        <v>433323.93000000005</v>
      </c>
      <c r="M990" s="136">
        <f>นครพนม!AN89</f>
        <v>541628.52</v>
      </c>
      <c r="N990" s="132"/>
      <c r="O990" s="132"/>
      <c r="P990" s="132"/>
      <c r="Q990" s="124">
        <f t="shared" si="36"/>
        <v>-108304.58999999997</v>
      </c>
      <c r="R990" s="125">
        <f t="shared" si="37"/>
        <v>116.76742926434925</v>
      </c>
    </row>
    <row r="991" spans="1:18" x14ac:dyDescent="0.35">
      <c r="A991" s="131">
        <v>3</v>
      </c>
      <c r="B991" s="132" t="s">
        <v>58</v>
      </c>
      <c r="C991" s="132" t="s">
        <v>563</v>
      </c>
      <c r="D991" s="132" t="s">
        <v>114</v>
      </c>
      <c r="E991" s="132" t="s">
        <v>564</v>
      </c>
      <c r="F991" s="132" t="s">
        <v>180</v>
      </c>
      <c r="G991" s="132" t="s">
        <v>1355</v>
      </c>
      <c r="H991" s="133">
        <v>1437</v>
      </c>
      <c r="I991" s="131">
        <v>1</v>
      </c>
      <c r="J991" s="134">
        <f>นครพนม!F90</f>
        <v>530969.75</v>
      </c>
      <c r="K991" s="135">
        <f>นครพนม!AL90</f>
        <v>527185.19999999995</v>
      </c>
      <c r="L991" s="136">
        <f>นครพนม!AM90</f>
        <v>920118.33000000007</v>
      </c>
      <c r="M991" s="136">
        <f>นครพนม!AN90</f>
        <v>1008265.4600000001</v>
      </c>
      <c r="N991" s="132"/>
      <c r="O991" s="132"/>
      <c r="P991" s="132"/>
      <c r="Q991" s="124">
        <f t="shared" si="36"/>
        <v>-88147.13</v>
      </c>
      <c r="R991" s="125">
        <f t="shared" si="37"/>
        <v>640.30503131524017</v>
      </c>
    </row>
    <row r="992" spans="1:18" x14ac:dyDescent="0.35">
      <c r="A992" s="131">
        <v>4</v>
      </c>
      <c r="B992" s="132" t="s">
        <v>58</v>
      </c>
      <c r="C992" s="132" t="s">
        <v>563</v>
      </c>
      <c r="D992" s="132" t="s">
        <v>114</v>
      </c>
      <c r="E992" s="132" t="s">
        <v>564</v>
      </c>
      <c r="F992" s="132" t="s">
        <v>180</v>
      </c>
      <c r="G992" s="132" t="s">
        <v>1356</v>
      </c>
      <c r="H992" s="133">
        <v>3388</v>
      </c>
      <c r="I992" s="131">
        <v>3</v>
      </c>
      <c r="J992" s="134">
        <f>นครพนม!F91</f>
        <v>420507.5</v>
      </c>
      <c r="K992" s="135">
        <f>นครพนม!AL91</f>
        <v>471913.08</v>
      </c>
      <c r="L992" s="136">
        <f>นครพนม!AM91</f>
        <v>1275852.18</v>
      </c>
      <c r="M992" s="136">
        <f>นครพนม!AN91</f>
        <v>1113159.58</v>
      </c>
      <c r="N992" s="132"/>
      <c r="O992" s="132"/>
      <c r="P992" s="132"/>
      <c r="Q992" s="124">
        <f t="shared" si="36"/>
        <v>162692.59999999986</v>
      </c>
      <c r="R992" s="125">
        <f t="shared" si="37"/>
        <v>376.57974616292796</v>
      </c>
    </row>
    <row r="993" spans="1:18" x14ac:dyDescent="0.35">
      <c r="A993" s="131">
        <v>5</v>
      </c>
      <c r="B993" s="132" t="s">
        <v>58</v>
      </c>
      <c r="C993" s="132" t="s">
        <v>563</v>
      </c>
      <c r="D993" s="132" t="s">
        <v>114</v>
      </c>
      <c r="E993" s="132" t="s">
        <v>564</v>
      </c>
      <c r="F993" s="132" t="s">
        <v>180</v>
      </c>
      <c r="G993" s="132" t="s">
        <v>1357</v>
      </c>
      <c r="H993" s="133">
        <v>2340</v>
      </c>
      <c r="I993" s="131">
        <v>2</v>
      </c>
      <c r="J993" s="134">
        <f>นครพนม!F92</f>
        <v>539703.25</v>
      </c>
      <c r="K993" s="135">
        <f>นครพนม!AL92</f>
        <v>666805.24</v>
      </c>
      <c r="L993" s="136">
        <f>นครพนม!AM92</f>
        <v>1034896.98</v>
      </c>
      <c r="M993" s="136">
        <f>นครพนม!AN92</f>
        <v>783083.49</v>
      </c>
      <c r="N993" s="132"/>
      <c r="O993" s="132"/>
      <c r="P993" s="132"/>
      <c r="Q993" s="124">
        <f t="shared" si="36"/>
        <v>251813.49</v>
      </c>
      <c r="R993" s="125">
        <f t="shared" si="37"/>
        <v>442.26366666666667</v>
      </c>
    </row>
    <row r="994" spans="1:18" x14ac:dyDescent="0.35">
      <c r="A994" s="131">
        <v>6</v>
      </c>
      <c r="B994" s="132" t="s">
        <v>58</v>
      </c>
      <c r="C994" s="132" t="s">
        <v>563</v>
      </c>
      <c r="D994" s="132" t="s">
        <v>114</v>
      </c>
      <c r="E994" s="132" t="s">
        <v>564</v>
      </c>
      <c r="F994" s="132" t="s">
        <v>180</v>
      </c>
      <c r="G994" s="132" t="s">
        <v>1358</v>
      </c>
      <c r="H994" s="133">
        <v>2160</v>
      </c>
      <c r="I994" s="131">
        <v>2</v>
      </c>
      <c r="J994" s="134">
        <f>นครพนม!F93</f>
        <v>311902.57</v>
      </c>
      <c r="K994" s="135">
        <f>นครพนม!AL93</f>
        <v>304796.40000000002</v>
      </c>
      <c r="L994" s="136">
        <f>นครพนม!AM93</f>
        <v>1090244.02</v>
      </c>
      <c r="M994" s="136">
        <f>นครพนม!AN93</f>
        <v>928587.58000000007</v>
      </c>
      <c r="N994" s="132"/>
      <c r="O994" s="132"/>
      <c r="P994" s="132"/>
      <c r="Q994" s="124">
        <f t="shared" si="36"/>
        <v>161656.43999999994</v>
      </c>
      <c r="R994" s="125">
        <f t="shared" si="37"/>
        <v>504.74260185185187</v>
      </c>
    </row>
    <row r="995" spans="1:18" x14ac:dyDescent="0.35">
      <c r="A995" s="131">
        <v>7</v>
      </c>
      <c r="B995" s="132" t="s">
        <v>58</v>
      </c>
      <c r="C995" s="132" t="s">
        <v>563</v>
      </c>
      <c r="D995" s="132" t="s">
        <v>114</v>
      </c>
      <c r="E995" s="132" t="s">
        <v>564</v>
      </c>
      <c r="F995" s="132" t="s">
        <v>180</v>
      </c>
      <c r="G995" s="132" t="s">
        <v>1359</v>
      </c>
      <c r="H995" s="133">
        <v>1723</v>
      </c>
      <c r="I995" s="131">
        <v>2</v>
      </c>
      <c r="J995" s="134">
        <f>นครพนม!F94</f>
        <v>555717.56000000006</v>
      </c>
      <c r="K995" s="135">
        <f>นครพนม!AL94</f>
        <v>556238.56000000006</v>
      </c>
      <c r="L995" s="136">
        <f>นครพนม!AM94</f>
        <v>915937.59</v>
      </c>
      <c r="M995" s="136">
        <f>นครพนม!AN94</f>
        <v>590425.39</v>
      </c>
      <c r="N995" s="132"/>
      <c r="O995" s="132"/>
      <c r="P995" s="132"/>
      <c r="Q995" s="124">
        <f t="shared" si="36"/>
        <v>325512.19999999995</v>
      </c>
      <c r="R995" s="125">
        <f t="shared" si="37"/>
        <v>531.59465467208361</v>
      </c>
    </row>
    <row r="996" spans="1:18" x14ac:dyDescent="0.35">
      <c r="A996" s="131">
        <v>8</v>
      </c>
      <c r="B996" s="132" t="s">
        <v>58</v>
      </c>
      <c r="C996" s="132" t="s">
        <v>563</v>
      </c>
      <c r="D996" s="132" t="s">
        <v>114</v>
      </c>
      <c r="E996" s="132" t="s">
        <v>564</v>
      </c>
      <c r="F996" s="132" t="s">
        <v>180</v>
      </c>
      <c r="G996" s="132" t="s">
        <v>1360</v>
      </c>
      <c r="H996" s="133">
        <v>2675</v>
      </c>
      <c r="I996" s="131">
        <v>2</v>
      </c>
      <c r="J996" s="134">
        <f>นครพนม!F95</f>
        <v>626152.5</v>
      </c>
      <c r="K996" s="135">
        <f>นครพนม!AL95</f>
        <v>658548.92000000004</v>
      </c>
      <c r="L996" s="136">
        <f>นครพนม!AM95</f>
        <v>1144909.25</v>
      </c>
      <c r="M996" s="136">
        <f>นครพนม!AN95</f>
        <v>945919.14</v>
      </c>
      <c r="N996" s="132"/>
      <c r="O996" s="132"/>
      <c r="P996" s="132"/>
      <c r="Q996" s="124">
        <f t="shared" si="36"/>
        <v>198990.11</v>
      </c>
      <c r="R996" s="125">
        <f t="shared" si="37"/>
        <v>428.00345794392524</v>
      </c>
    </row>
    <row r="997" spans="1:18" x14ac:dyDescent="0.35">
      <c r="A997" s="131">
        <v>9</v>
      </c>
      <c r="B997" s="132" t="s">
        <v>58</v>
      </c>
      <c r="C997" s="132" t="s">
        <v>563</v>
      </c>
      <c r="D997" s="132" t="s">
        <v>114</v>
      </c>
      <c r="E997" s="132" t="s">
        <v>564</v>
      </c>
      <c r="F997" s="132" t="s">
        <v>180</v>
      </c>
      <c r="G997" s="132" t="s">
        <v>1361</v>
      </c>
      <c r="H997" s="133">
        <v>1715</v>
      </c>
      <c r="I997" s="131">
        <v>2</v>
      </c>
      <c r="J997" s="134">
        <f>นครพนม!F96</f>
        <v>444409.24</v>
      </c>
      <c r="K997" s="135">
        <f>นครพนม!AL96</f>
        <v>592868.92999999993</v>
      </c>
      <c r="L997" s="136">
        <f>นครพนม!AM96</f>
        <v>1076536.0899999999</v>
      </c>
      <c r="M997" s="136">
        <f>นครพนม!AN96</f>
        <v>790312.95</v>
      </c>
      <c r="N997" s="132"/>
      <c r="O997" s="132"/>
      <c r="P997" s="132"/>
      <c r="Q997" s="124">
        <f t="shared" si="36"/>
        <v>286223.1399999999</v>
      </c>
      <c r="R997" s="125">
        <f t="shared" si="37"/>
        <v>627.71783673469383</v>
      </c>
    </row>
    <row r="998" spans="1:18" x14ac:dyDescent="0.35">
      <c r="A998" s="131">
        <v>10</v>
      </c>
      <c r="B998" s="132" t="s">
        <v>58</v>
      </c>
      <c r="C998" s="132" t="s">
        <v>563</v>
      </c>
      <c r="D998" s="132" t="s">
        <v>114</v>
      </c>
      <c r="E998" s="132" t="s">
        <v>564</v>
      </c>
      <c r="F998" s="132" t="s">
        <v>180</v>
      </c>
      <c r="G998" s="132" t="s">
        <v>1362</v>
      </c>
      <c r="H998" s="133">
        <v>3187</v>
      </c>
      <c r="I998" s="131">
        <v>3</v>
      </c>
      <c r="J998" s="134">
        <f>นครพนม!F97</f>
        <v>556161.64</v>
      </c>
      <c r="K998" s="135">
        <f>นครพนม!AL97</f>
        <v>596683.39</v>
      </c>
      <c r="L998" s="136">
        <f>นครพนม!AM97</f>
        <v>1455610.9900000002</v>
      </c>
      <c r="M998" s="136">
        <f>นครพนม!AN97</f>
        <v>995714.5</v>
      </c>
      <c r="N998" s="132"/>
      <c r="O998" s="132"/>
      <c r="P998" s="132"/>
      <c r="Q998" s="124">
        <f t="shared" si="36"/>
        <v>459896.49000000022</v>
      </c>
      <c r="R998" s="125">
        <f t="shared" si="37"/>
        <v>456.73391590837787</v>
      </c>
    </row>
    <row r="999" spans="1:18" x14ac:dyDescent="0.35">
      <c r="A999" s="131">
        <v>11</v>
      </c>
      <c r="B999" s="132" t="s">
        <v>58</v>
      </c>
      <c r="C999" s="132" t="s">
        <v>563</v>
      </c>
      <c r="D999" s="132" t="s">
        <v>114</v>
      </c>
      <c r="E999" s="132" t="s">
        <v>564</v>
      </c>
      <c r="F999" s="132" t="s">
        <v>180</v>
      </c>
      <c r="G999" s="132" t="s">
        <v>1363</v>
      </c>
      <c r="H999" s="133">
        <v>2867</v>
      </c>
      <c r="I999" s="131">
        <v>2</v>
      </c>
      <c r="J999" s="134">
        <f>นครพนม!F98</f>
        <v>445285.17</v>
      </c>
      <c r="K999" s="135">
        <f>นครพนม!AL98</f>
        <v>508576.8</v>
      </c>
      <c r="L999" s="136">
        <f>นครพนม!AM98</f>
        <v>1093570.25</v>
      </c>
      <c r="M999" s="136">
        <f>นครพนม!AN98</f>
        <v>830185.85</v>
      </c>
      <c r="N999" s="132"/>
      <c r="O999" s="132"/>
      <c r="P999" s="132"/>
      <c r="Q999" s="124">
        <f t="shared" si="36"/>
        <v>263384.40000000002</v>
      </c>
      <c r="R999" s="125">
        <f t="shared" si="37"/>
        <v>381.43364143704218</v>
      </c>
    </row>
    <row r="1000" spans="1:18" x14ac:dyDescent="0.35">
      <c r="A1000" s="131">
        <v>12</v>
      </c>
      <c r="B1000" s="132" t="s">
        <v>58</v>
      </c>
      <c r="C1000" s="132" t="s">
        <v>563</v>
      </c>
      <c r="D1000" s="132" t="s">
        <v>114</v>
      </c>
      <c r="E1000" s="132" t="s">
        <v>564</v>
      </c>
      <c r="F1000" s="132" t="s">
        <v>180</v>
      </c>
      <c r="G1000" s="132" t="s">
        <v>1364</v>
      </c>
      <c r="H1000" s="133">
        <v>3076</v>
      </c>
      <c r="I1000" s="131">
        <v>3</v>
      </c>
      <c r="J1000" s="134">
        <f>นครพนม!F99</f>
        <v>433610.44</v>
      </c>
      <c r="K1000" s="135">
        <f>นครพนม!AL99</f>
        <v>520767.73</v>
      </c>
      <c r="L1000" s="136">
        <f>นครพนม!AM99</f>
        <v>1282522.17</v>
      </c>
      <c r="M1000" s="136">
        <f>นครพนม!AN99</f>
        <v>1074195.23</v>
      </c>
      <c r="N1000" s="132"/>
      <c r="O1000" s="132"/>
      <c r="P1000" s="132"/>
      <c r="Q1000" s="124">
        <f t="shared" si="36"/>
        <v>208326.93999999994</v>
      </c>
      <c r="R1000" s="125">
        <f t="shared" si="37"/>
        <v>416.94478868660593</v>
      </c>
    </row>
    <row r="1001" spans="1:18" x14ac:dyDescent="0.35">
      <c r="A1001" s="131">
        <v>13</v>
      </c>
      <c r="B1001" s="132" t="s">
        <v>58</v>
      </c>
      <c r="C1001" s="132" t="s">
        <v>563</v>
      </c>
      <c r="D1001" s="132" t="s">
        <v>114</v>
      </c>
      <c r="E1001" s="132" t="s">
        <v>564</v>
      </c>
      <c r="F1001" s="132" t="s">
        <v>180</v>
      </c>
      <c r="G1001" s="132" t="s">
        <v>1365</v>
      </c>
      <c r="H1001" s="133">
        <v>2086</v>
      </c>
      <c r="I1001" s="131">
        <v>2</v>
      </c>
      <c r="J1001" s="134">
        <f>นครพนม!F100</f>
        <v>367632.06</v>
      </c>
      <c r="K1001" s="135">
        <f>นครพนม!AL100</f>
        <v>427000.69</v>
      </c>
      <c r="L1001" s="136">
        <f>นครพนม!AM100</f>
        <v>1048916.44</v>
      </c>
      <c r="M1001" s="136">
        <f>นครพนม!AN100</f>
        <v>804170.71</v>
      </c>
      <c r="N1001" s="132"/>
      <c r="O1001" s="132"/>
      <c r="P1001" s="132"/>
      <c r="Q1001" s="124">
        <f t="shared" si="36"/>
        <v>244745.72999999998</v>
      </c>
      <c r="R1001" s="125">
        <f t="shared" si="37"/>
        <v>502.83626078619363</v>
      </c>
    </row>
    <row r="1002" spans="1:18" x14ac:dyDescent="0.35">
      <c r="A1002" s="131">
        <v>14</v>
      </c>
      <c r="B1002" s="132" t="s">
        <v>58</v>
      </c>
      <c r="C1002" s="132" t="s">
        <v>563</v>
      </c>
      <c r="D1002" s="132" t="s">
        <v>114</v>
      </c>
      <c r="E1002" s="132" t="s">
        <v>564</v>
      </c>
      <c r="F1002" s="132" t="s">
        <v>180</v>
      </c>
      <c r="G1002" s="132" t="s">
        <v>1366</v>
      </c>
      <c r="H1002" s="133">
        <v>1893</v>
      </c>
      <c r="I1002" s="131">
        <v>2</v>
      </c>
      <c r="J1002" s="134">
        <f>นครพนม!F101</f>
        <v>421472.73</v>
      </c>
      <c r="K1002" s="135">
        <f>นครพนม!AL101</f>
        <v>585081.07999999996</v>
      </c>
      <c r="L1002" s="136">
        <f>นครพนม!AM101</f>
        <v>1027256.74</v>
      </c>
      <c r="M1002" s="136">
        <f>นครพนม!AN101</f>
        <v>1251197.76</v>
      </c>
      <c r="N1002" s="132"/>
      <c r="O1002" s="132"/>
      <c r="P1002" s="132"/>
      <c r="Q1002" s="124">
        <f t="shared" si="36"/>
        <v>-223941.02000000002</v>
      </c>
      <c r="R1002" s="125">
        <f t="shared" si="37"/>
        <v>542.66071843634438</v>
      </c>
    </row>
    <row r="1003" spans="1:18" x14ac:dyDescent="0.35">
      <c r="A1003" s="131">
        <v>15</v>
      </c>
      <c r="B1003" s="132" t="s">
        <v>58</v>
      </c>
      <c r="C1003" s="132" t="s">
        <v>563</v>
      </c>
      <c r="D1003" s="132" t="s">
        <v>114</v>
      </c>
      <c r="E1003" s="132" t="s">
        <v>564</v>
      </c>
      <c r="F1003" s="132" t="s">
        <v>180</v>
      </c>
      <c r="G1003" s="132" t="s">
        <v>1367</v>
      </c>
      <c r="H1003" s="133">
        <v>2677</v>
      </c>
      <c r="I1003" s="131">
        <v>2</v>
      </c>
      <c r="J1003" s="134">
        <f>นครพนม!F102</f>
        <v>445006.37</v>
      </c>
      <c r="K1003" s="135">
        <f>นครพนม!AL102</f>
        <v>1347897.49</v>
      </c>
      <c r="L1003" s="136">
        <f>นครพนม!AM102</f>
        <v>1998613.41</v>
      </c>
      <c r="M1003" s="136">
        <f>นครพนม!AN102</f>
        <v>974025.89</v>
      </c>
      <c r="N1003" s="132"/>
      <c r="O1003" s="132"/>
      <c r="P1003" s="132"/>
      <c r="Q1003" s="124">
        <f t="shared" si="36"/>
        <v>1024587.5199999999</v>
      </c>
      <c r="R1003" s="125">
        <f t="shared" si="37"/>
        <v>746.58700410907727</v>
      </c>
    </row>
    <row r="1004" spans="1:18" x14ac:dyDescent="0.35">
      <c r="A1004" s="131">
        <v>16</v>
      </c>
      <c r="B1004" s="132" t="s">
        <v>58</v>
      </c>
      <c r="C1004" s="132" t="s">
        <v>563</v>
      </c>
      <c r="D1004" s="132" t="s">
        <v>114</v>
      </c>
      <c r="E1004" s="132" t="s">
        <v>564</v>
      </c>
      <c r="F1004" s="132" t="s">
        <v>180</v>
      </c>
      <c r="G1004" s="132" t="s">
        <v>1368</v>
      </c>
      <c r="H1004" s="133">
        <v>2827</v>
      </c>
      <c r="I1004" s="131">
        <v>2</v>
      </c>
      <c r="J1004" s="134">
        <f>นครพนม!F103</f>
        <v>451403.66</v>
      </c>
      <c r="K1004" s="135">
        <f>นครพนม!AL103</f>
        <v>606035.67999999993</v>
      </c>
      <c r="L1004" s="136">
        <f>นครพนม!AM103</f>
        <v>1162666.6099999999</v>
      </c>
      <c r="M1004" s="136">
        <f>นครพนม!AN103</f>
        <v>1005092.3400000001</v>
      </c>
      <c r="N1004" s="132"/>
      <c r="O1004" s="132"/>
      <c r="P1004" s="132"/>
      <c r="Q1004" s="124">
        <f t="shared" si="36"/>
        <v>157574.26999999979</v>
      </c>
      <c r="R1004" s="125">
        <f t="shared" si="37"/>
        <v>411.27223558542619</v>
      </c>
    </row>
    <row r="1005" spans="1:18" x14ac:dyDescent="0.35">
      <c r="A1005" s="131">
        <v>17</v>
      </c>
      <c r="B1005" s="132" t="s">
        <v>58</v>
      </c>
      <c r="C1005" s="132" t="s">
        <v>563</v>
      </c>
      <c r="D1005" s="132" t="s">
        <v>114</v>
      </c>
      <c r="E1005" s="132" t="s">
        <v>564</v>
      </c>
      <c r="F1005" s="132" t="s">
        <v>180</v>
      </c>
      <c r="G1005" s="132" t="s">
        <v>1369</v>
      </c>
      <c r="H1005" s="133">
        <v>3372</v>
      </c>
      <c r="I1005" s="131">
        <v>3</v>
      </c>
      <c r="J1005" s="134">
        <f>นครพนม!F104</f>
        <v>512548.64</v>
      </c>
      <c r="K1005" s="135">
        <f>นครพนม!AL104</f>
        <v>612404.07000000007</v>
      </c>
      <c r="L1005" s="136">
        <f>นครพนม!AM104</f>
        <v>1281629</v>
      </c>
      <c r="M1005" s="136">
        <f>นครพนม!AN104</f>
        <v>1062759.32</v>
      </c>
      <c r="N1005" s="132"/>
      <c r="O1005" s="132"/>
      <c r="P1005" s="132"/>
      <c r="Q1005" s="124">
        <f t="shared" si="36"/>
        <v>218869.67999999993</v>
      </c>
      <c r="R1005" s="125">
        <f t="shared" si="37"/>
        <v>380.07977461447211</v>
      </c>
    </row>
    <row r="1006" spans="1:18" x14ac:dyDescent="0.35">
      <c r="A1006" s="131">
        <v>18</v>
      </c>
      <c r="B1006" s="132" t="s">
        <v>58</v>
      </c>
      <c r="C1006" s="132" t="s">
        <v>563</v>
      </c>
      <c r="D1006" s="132" t="s">
        <v>114</v>
      </c>
      <c r="E1006" s="132" t="s">
        <v>564</v>
      </c>
      <c r="F1006" s="132" t="s">
        <v>180</v>
      </c>
      <c r="G1006" s="132" t="s">
        <v>1370</v>
      </c>
      <c r="H1006" s="133">
        <v>1747</v>
      </c>
      <c r="I1006" s="131">
        <v>2</v>
      </c>
      <c r="J1006" s="134">
        <f>นครพนม!F105</f>
        <v>802519.83</v>
      </c>
      <c r="K1006" s="135">
        <f>นครพนม!AL105</f>
        <v>816097.49</v>
      </c>
      <c r="L1006" s="136">
        <f>นครพนม!AM105</f>
        <v>1337748.9000000001</v>
      </c>
      <c r="M1006" s="136">
        <f>นครพนม!AN105</f>
        <v>1013077.5</v>
      </c>
      <c r="N1006" s="132"/>
      <c r="O1006" s="132"/>
      <c r="P1006" s="132"/>
      <c r="Q1006" s="124">
        <f t="shared" si="36"/>
        <v>324671.40000000014</v>
      </c>
      <c r="R1006" s="125">
        <f t="shared" si="37"/>
        <v>765.74064109902702</v>
      </c>
    </row>
    <row r="1007" spans="1:18" x14ac:dyDescent="0.35">
      <c r="A1007" s="131">
        <v>19</v>
      </c>
      <c r="B1007" s="132" t="s">
        <v>58</v>
      </c>
      <c r="C1007" s="132" t="s">
        <v>563</v>
      </c>
      <c r="D1007" s="132" t="s">
        <v>114</v>
      </c>
      <c r="E1007" s="132" t="s">
        <v>564</v>
      </c>
      <c r="F1007" s="132" t="s">
        <v>180</v>
      </c>
      <c r="G1007" s="132" t="s">
        <v>1371</v>
      </c>
      <c r="H1007" s="133">
        <v>2607</v>
      </c>
      <c r="I1007" s="131">
        <v>2</v>
      </c>
      <c r="J1007" s="134">
        <f>นครพนม!F106</f>
        <v>360126.57</v>
      </c>
      <c r="K1007" s="135">
        <f>นครพนม!AL106</f>
        <v>402205.26</v>
      </c>
      <c r="L1007" s="136">
        <f>นครพนม!AM106</f>
        <v>1089492.6400000001</v>
      </c>
      <c r="M1007" s="136">
        <f>นครพนม!AN106</f>
        <v>1009350.56</v>
      </c>
      <c r="N1007" s="132"/>
      <c r="O1007" s="132"/>
      <c r="P1007" s="132"/>
      <c r="Q1007" s="124">
        <f t="shared" si="36"/>
        <v>80142.080000000075</v>
      </c>
      <c r="R1007" s="125">
        <f t="shared" si="37"/>
        <v>417.9104871499809</v>
      </c>
    </row>
    <row r="1008" spans="1:18" x14ac:dyDescent="0.35">
      <c r="A1008" s="131">
        <v>20</v>
      </c>
      <c r="B1008" s="132" t="s">
        <v>58</v>
      </c>
      <c r="C1008" s="132" t="s">
        <v>563</v>
      </c>
      <c r="D1008" s="132" t="s">
        <v>114</v>
      </c>
      <c r="E1008" s="132" t="s">
        <v>564</v>
      </c>
      <c r="F1008" s="132" t="s">
        <v>180</v>
      </c>
      <c r="G1008" s="132" t="s">
        <v>1372</v>
      </c>
      <c r="H1008" s="133">
        <v>2124</v>
      </c>
      <c r="I1008" s="131">
        <v>2</v>
      </c>
      <c r="J1008" s="134">
        <f>นครพนม!F107</f>
        <v>1077581.27</v>
      </c>
      <c r="K1008" s="135">
        <f>นครพนม!AL107</f>
        <v>1105122.8999999999</v>
      </c>
      <c r="L1008" s="136">
        <f>นครพนม!AM107</f>
        <v>1278397.01</v>
      </c>
      <c r="M1008" s="136">
        <f>นครพนม!AN107</f>
        <v>825596.25</v>
      </c>
      <c r="N1008" s="132"/>
      <c r="O1008" s="132"/>
      <c r="P1008" s="132"/>
      <c r="Q1008" s="124">
        <f t="shared" si="36"/>
        <v>452800.76</v>
      </c>
      <c r="R1008" s="125">
        <f t="shared" si="37"/>
        <v>601.88183145009418</v>
      </c>
    </row>
    <row r="1009" spans="1:18" s="143" customFormat="1" x14ac:dyDescent="0.35">
      <c r="A1009" s="137">
        <v>7</v>
      </c>
      <c r="B1009" s="138" t="s">
        <v>58</v>
      </c>
      <c r="C1009" s="138"/>
      <c r="D1009" s="138"/>
      <c r="E1009" s="230" t="s">
        <v>77</v>
      </c>
      <c r="F1009" s="230"/>
      <c r="G1009" s="230" t="s">
        <v>566</v>
      </c>
      <c r="H1009" s="144">
        <f>SUM(H989:H1008)</f>
        <v>47612</v>
      </c>
      <c r="I1009" s="137"/>
      <c r="J1009" s="140">
        <f>SUM(J989:J1008)</f>
        <v>9666559.7400000002</v>
      </c>
      <c r="K1009" s="140">
        <f>SUM(K989:K1008)</f>
        <v>11682181.790000001</v>
      </c>
      <c r="L1009" s="140">
        <f>SUM(L989:L1008)</f>
        <v>21948242.530000001</v>
      </c>
      <c r="M1009" s="140">
        <f>SUM(M989:M1008)</f>
        <v>17546748.02</v>
      </c>
      <c r="N1009" s="138">
        <v>19</v>
      </c>
      <c r="O1009" s="138">
        <v>19</v>
      </c>
      <c r="P1009" s="138">
        <f>N1009-O1009</f>
        <v>0</v>
      </c>
      <c r="Q1009" s="141">
        <f t="shared" si="36"/>
        <v>4401494.5100000016</v>
      </c>
      <c r="R1009" s="142">
        <f>L1009/H1009</f>
        <v>460.98131836511806</v>
      </c>
    </row>
    <row r="1010" spans="1:18" x14ac:dyDescent="0.35">
      <c r="A1010" s="131">
        <v>1</v>
      </c>
      <c r="B1010" s="132" t="s">
        <v>58</v>
      </c>
      <c r="C1010" s="132" t="s">
        <v>567</v>
      </c>
      <c r="D1010" s="132" t="s">
        <v>121</v>
      </c>
      <c r="E1010" s="132" t="s">
        <v>568</v>
      </c>
      <c r="F1010" s="132" t="s">
        <v>210</v>
      </c>
      <c r="G1010" s="132" t="s">
        <v>569</v>
      </c>
      <c r="H1010" s="133"/>
      <c r="I1010" s="131"/>
      <c r="J1010" s="134"/>
      <c r="K1010" s="135"/>
      <c r="L1010" s="136"/>
      <c r="M1010" s="136"/>
      <c r="N1010" s="132"/>
      <c r="O1010" s="132"/>
      <c r="P1010" s="132"/>
    </row>
    <row r="1011" spans="1:18" x14ac:dyDescent="0.35">
      <c r="A1011" s="131">
        <v>2</v>
      </c>
      <c r="B1011" s="132" t="s">
        <v>58</v>
      </c>
      <c r="C1011" s="132" t="s">
        <v>567</v>
      </c>
      <c r="D1011" s="132" t="s">
        <v>121</v>
      </c>
      <c r="E1011" s="132" t="s">
        <v>568</v>
      </c>
      <c r="F1011" s="132" t="s">
        <v>180</v>
      </c>
      <c r="G1011" s="132" t="s">
        <v>1373</v>
      </c>
      <c r="H1011" s="133">
        <v>2908</v>
      </c>
      <c r="I1011" s="131">
        <v>2</v>
      </c>
      <c r="J1011" s="134">
        <f>นครพนม!F108</f>
        <v>316895.63</v>
      </c>
      <c r="K1011" s="135">
        <f>นครพนม!AL108</f>
        <v>356703.95</v>
      </c>
      <c r="L1011" s="136">
        <f>นครพนม!AM108</f>
        <v>1051070.1099999999</v>
      </c>
      <c r="M1011" s="136">
        <f>นครพนม!AN108</f>
        <v>927422.19</v>
      </c>
      <c r="N1011" s="132"/>
      <c r="O1011" s="132"/>
      <c r="P1011" s="132"/>
      <c r="Q1011" s="124">
        <f t="shared" si="36"/>
        <v>123647.91999999993</v>
      </c>
      <c r="R1011" s="125">
        <f t="shared" si="37"/>
        <v>361.44089064649239</v>
      </c>
    </row>
    <row r="1012" spans="1:18" x14ac:dyDescent="0.35">
      <c r="A1012" s="131">
        <v>3</v>
      </c>
      <c r="B1012" s="132" t="s">
        <v>58</v>
      </c>
      <c r="C1012" s="132" t="s">
        <v>567</v>
      </c>
      <c r="D1012" s="132" t="s">
        <v>121</v>
      </c>
      <c r="E1012" s="132" t="s">
        <v>568</v>
      </c>
      <c r="F1012" s="132" t="s">
        <v>180</v>
      </c>
      <c r="G1012" s="132" t="s">
        <v>1374</v>
      </c>
      <c r="H1012" s="133">
        <v>2944</v>
      </c>
      <c r="I1012" s="131">
        <v>2</v>
      </c>
      <c r="J1012" s="134">
        <f>นครพนม!F109</f>
        <v>540716.28</v>
      </c>
      <c r="K1012" s="135">
        <f>นครพนม!AL109</f>
        <v>568434.1</v>
      </c>
      <c r="L1012" s="136">
        <f>นครพนม!AM109</f>
        <v>926956.06</v>
      </c>
      <c r="M1012" s="136">
        <f>นครพนม!AN109</f>
        <v>943573.07000000007</v>
      </c>
      <c r="N1012" s="132"/>
      <c r="O1012" s="132"/>
      <c r="P1012" s="132"/>
      <c r="Q1012" s="124">
        <f t="shared" si="36"/>
        <v>-16617.010000000009</v>
      </c>
      <c r="R1012" s="125">
        <f t="shared" si="37"/>
        <v>314.86279211956526</v>
      </c>
    </row>
    <row r="1013" spans="1:18" x14ac:dyDescent="0.35">
      <c r="A1013" s="131">
        <v>4</v>
      </c>
      <c r="B1013" s="132" t="s">
        <v>58</v>
      </c>
      <c r="C1013" s="132" t="s">
        <v>567</v>
      </c>
      <c r="D1013" s="132" t="s">
        <v>121</v>
      </c>
      <c r="E1013" s="132" t="s">
        <v>568</v>
      </c>
      <c r="F1013" s="132" t="s">
        <v>180</v>
      </c>
      <c r="G1013" s="132" t="s">
        <v>1375</v>
      </c>
      <c r="H1013" s="133">
        <v>4209</v>
      </c>
      <c r="I1013" s="131">
        <v>3</v>
      </c>
      <c r="J1013" s="134">
        <f>นครพนม!F110</f>
        <v>258035.99</v>
      </c>
      <c r="K1013" s="135">
        <f>นครพนม!AL110</f>
        <v>304107.05</v>
      </c>
      <c r="L1013" s="136">
        <f>นครพนม!AM110</f>
        <v>1123783.53</v>
      </c>
      <c r="M1013" s="136">
        <f>นครพนม!AN110</f>
        <v>1093644.1599999999</v>
      </c>
      <c r="N1013" s="132"/>
      <c r="O1013" s="132"/>
      <c r="P1013" s="132"/>
      <c r="Q1013" s="124">
        <f t="shared" si="36"/>
        <v>30139.370000000112</v>
      </c>
      <c r="R1013" s="125">
        <f t="shared" si="37"/>
        <v>266.99537419814686</v>
      </c>
    </row>
    <row r="1014" spans="1:18" x14ac:dyDescent="0.35">
      <c r="A1014" s="131">
        <v>5</v>
      </c>
      <c r="B1014" s="132" t="s">
        <v>58</v>
      </c>
      <c r="C1014" s="132" t="s">
        <v>567</v>
      </c>
      <c r="D1014" s="132" t="s">
        <v>121</v>
      </c>
      <c r="E1014" s="132" t="s">
        <v>568</v>
      </c>
      <c r="F1014" s="132" t="s">
        <v>180</v>
      </c>
      <c r="G1014" s="132" t="s">
        <v>1376</v>
      </c>
      <c r="H1014" s="133">
        <v>4669</v>
      </c>
      <c r="I1014" s="131">
        <v>4</v>
      </c>
      <c r="J1014" s="134">
        <f>นครพนม!F111</f>
        <v>370925.84</v>
      </c>
      <c r="K1014" s="135">
        <f>นครพนม!AL111</f>
        <v>489136.83</v>
      </c>
      <c r="L1014" s="136">
        <f>นครพนม!AM111</f>
        <v>1247755.8500000001</v>
      </c>
      <c r="M1014" s="136">
        <f>นครพนม!AN111</f>
        <v>1023435.67</v>
      </c>
      <c r="N1014" s="132"/>
      <c r="O1014" s="132"/>
      <c r="P1014" s="132"/>
      <c r="Q1014" s="124">
        <f t="shared" si="36"/>
        <v>224320.18000000005</v>
      </c>
      <c r="R1014" s="125">
        <f t="shared" si="37"/>
        <v>267.24263225530092</v>
      </c>
    </row>
    <row r="1015" spans="1:18" x14ac:dyDescent="0.35">
      <c r="A1015" s="131">
        <v>6</v>
      </c>
      <c r="B1015" s="132" t="s">
        <v>58</v>
      </c>
      <c r="C1015" s="132" t="s">
        <v>567</v>
      </c>
      <c r="D1015" s="132" t="s">
        <v>121</v>
      </c>
      <c r="E1015" s="132" t="s">
        <v>568</v>
      </c>
      <c r="F1015" s="132" t="s">
        <v>180</v>
      </c>
      <c r="G1015" s="132" t="s">
        <v>1377</v>
      </c>
      <c r="H1015" s="133">
        <v>2279</v>
      </c>
      <c r="I1015" s="131">
        <v>2</v>
      </c>
      <c r="J1015" s="134">
        <f>นครพนม!F112</f>
        <v>239938.71</v>
      </c>
      <c r="K1015" s="135">
        <f>นครพนม!AL112</f>
        <v>331195.82</v>
      </c>
      <c r="L1015" s="136">
        <f>นครพนม!AM112</f>
        <v>899414.56</v>
      </c>
      <c r="M1015" s="136">
        <f>นครพนม!AN112</f>
        <v>833539.42</v>
      </c>
      <c r="N1015" s="132"/>
      <c r="O1015" s="132"/>
      <c r="P1015" s="132"/>
      <c r="Q1015" s="124">
        <f t="shared" si="36"/>
        <v>65875.140000000014</v>
      </c>
      <c r="R1015" s="125">
        <f t="shared" si="37"/>
        <v>394.65316366827557</v>
      </c>
    </row>
    <row r="1016" spans="1:18" x14ac:dyDescent="0.35">
      <c r="A1016" s="131">
        <v>7</v>
      </c>
      <c r="B1016" s="132" t="s">
        <v>58</v>
      </c>
      <c r="C1016" s="132" t="s">
        <v>567</v>
      </c>
      <c r="D1016" s="132" t="s">
        <v>121</v>
      </c>
      <c r="E1016" s="132" t="s">
        <v>568</v>
      </c>
      <c r="F1016" s="132" t="s">
        <v>180</v>
      </c>
      <c r="G1016" s="132" t="s">
        <v>1378</v>
      </c>
      <c r="H1016" s="133">
        <v>723</v>
      </c>
      <c r="I1016" s="131">
        <v>1</v>
      </c>
      <c r="J1016" s="134">
        <f>นครพนม!F113</f>
        <v>253335.69</v>
      </c>
      <c r="K1016" s="135">
        <f>นครพนม!AL113</f>
        <v>253746.91</v>
      </c>
      <c r="L1016" s="136">
        <f>นครพนม!AM113</f>
        <v>552750.05999999994</v>
      </c>
      <c r="M1016" s="136">
        <f>นครพนม!AN113</f>
        <v>526547.57000000007</v>
      </c>
      <c r="N1016" s="132"/>
      <c r="O1016" s="132"/>
      <c r="P1016" s="132"/>
      <c r="Q1016" s="124">
        <f t="shared" si="36"/>
        <v>26202.489999999874</v>
      </c>
      <c r="R1016" s="125">
        <f t="shared" si="37"/>
        <v>764.52290456431524</v>
      </c>
    </row>
    <row r="1017" spans="1:18" x14ac:dyDescent="0.35">
      <c r="A1017" s="131">
        <v>8</v>
      </c>
      <c r="B1017" s="132" t="s">
        <v>58</v>
      </c>
      <c r="C1017" s="132" t="s">
        <v>567</v>
      </c>
      <c r="D1017" s="132" t="s">
        <v>121</v>
      </c>
      <c r="E1017" s="132" t="s">
        <v>568</v>
      </c>
      <c r="F1017" s="132" t="s">
        <v>180</v>
      </c>
      <c r="G1017" s="132" t="s">
        <v>1379</v>
      </c>
      <c r="H1017" s="133">
        <v>3567</v>
      </c>
      <c r="I1017" s="131">
        <v>3</v>
      </c>
      <c r="J1017" s="134">
        <f>นครพนม!F114</f>
        <v>155221.85999999999</v>
      </c>
      <c r="K1017" s="135">
        <f>นครพนม!AL114</f>
        <v>217608.71999999997</v>
      </c>
      <c r="L1017" s="136">
        <f>นครพนม!AM114</f>
        <v>1055320.8799999999</v>
      </c>
      <c r="M1017" s="136">
        <f>นครพนม!AN114</f>
        <v>1062103.71</v>
      </c>
      <c r="N1017" s="132"/>
      <c r="O1017" s="132"/>
      <c r="P1017" s="132"/>
      <c r="Q1017" s="124">
        <f t="shared" si="36"/>
        <v>-6782.8300000000745</v>
      </c>
      <c r="R1017" s="125">
        <f t="shared" si="37"/>
        <v>295.85670871881132</v>
      </c>
    </row>
    <row r="1018" spans="1:18" x14ac:dyDescent="0.35">
      <c r="A1018" s="131">
        <v>9</v>
      </c>
      <c r="B1018" s="132" t="s">
        <v>58</v>
      </c>
      <c r="C1018" s="132" t="s">
        <v>567</v>
      </c>
      <c r="D1018" s="132" t="s">
        <v>121</v>
      </c>
      <c r="E1018" s="132" t="s">
        <v>568</v>
      </c>
      <c r="F1018" s="132" t="s">
        <v>180</v>
      </c>
      <c r="G1018" s="132" t="s">
        <v>1380</v>
      </c>
      <c r="H1018" s="133">
        <v>2416</v>
      </c>
      <c r="I1018" s="131">
        <v>2</v>
      </c>
      <c r="J1018" s="134">
        <f>นครพนม!F115</f>
        <v>363754.45</v>
      </c>
      <c r="K1018" s="135">
        <f>นครพนม!AL115</f>
        <v>435293.84</v>
      </c>
      <c r="L1018" s="136">
        <f>นครพนม!AM115</f>
        <v>903060.21</v>
      </c>
      <c r="M1018" s="136">
        <f>นครพนม!AN115</f>
        <v>796703</v>
      </c>
      <c r="N1018" s="132"/>
      <c r="O1018" s="132"/>
      <c r="P1018" s="132"/>
      <c r="Q1018" s="124">
        <f t="shared" si="36"/>
        <v>106357.20999999996</v>
      </c>
      <c r="R1018" s="125">
        <f t="shared" si="37"/>
        <v>373.78319950331127</v>
      </c>
    </row>
    <row r="1019" spans="1:18" x14ac:dyDescent="0.35">
      <c r="A1019" s="131">
        <v>10</v>
      </c>
      <c r="B1019" s="132" t="s">
        <v>58</v>
      </c>
      <c r="C1019" s="132" t="s">
        <v>567</v>
      </c>
      <c r="D1019" s="132" t="s">
        <v>121</v>
      </c>
      <c r="E1019" s="132" t="s">
        <v>568</v>
      </c>
      <c r="F1019" s="132" t="s">
        <v>180</v>
      </c>
      <c r="G1019" s="132" t="s">
        <v>1381</v>
      </c>
      <c r="H1019" s="133">
        <v>1268</v>
      </c>
      <c r="I1019" s="131">
        <v>1</v>
      </c>
      <c r="J1019" s="134">
        <f>นครพนม!F116</f>
        <v>285519.96999999997</v>
      </c>
      <c r="K1019" s="135">
        <f>นครพนม!AL116</f>
        <v>345759.54999999993</v>
      </c>
      <c r="L1019" s="136">
        <f>นครพนม!AM116</f>
        <v>777605.98</v>
      </c>
      <c r="M1019" s="136">
        <f>นครพนม!AN116</f>
        <v>731462.8</v>
      </c>
      <c r="N1019" s="132"/>
      <c r="O1019" s="132"/>
      <c r="P1019" s="132"/>
      <c r="Q1019" s="124">
        <f t="shared" si="36"/>
        <v>46143.179999999935</v>
      </c>
      <c r="R1019" s="125">
        <f t="shared" si="37"/>
        <v>613.25392744479495</v>
      </c>
    </row>
    <row r="1020" spans="1:18" x14ac:dyDescent="0.35">
      <c r="A1020" s="131">
        <v>11</v>
      </c>
      <c r="B1020" s="132" t="s">
        <v>58</v>
      </c>
      <c r="C1020" s="132" t="s">
        <v>567</v>
      </c>
      <c r="D1020" s="132" t="s">
        <v>121</v>
      </c>
      <c r="E1020" s="132" t="s">
        <v>568</v>
      </c>
      <c r="F1020" s="132" t="s">
        <v>180</v>
      </c>
      <c r="G1020" s="132" t="s">
        <v>1382</v>
      </c>
      <c r="H1020" s="133">
        <v>3345</v>
      </c>
      <c r="I1020" s="131">
        <v>3</v>
      </c>
      <c r="J1020" s="134">
        <f>นครพนม!F117</f>
        <v>216433.48</v>
      </c>
      <c r="K1020" s="135">
        <f>นครพนม!AL117</f>
        <v>221966.27000000002</v>
      </c>
      <c r="L1020" s="136">
        <f>นครพนม!AM117</f>
        <v>1422254.0800000001</v>
      </c>
      <c r="M1020" s="136">
        <f>นครพนม!AN117</f>
        <v>1253975.55</v>
      </c>
      <c r="N1020" s="132"/>
      <c r="O1020" s="132"/>
      <c r="P1020" s="132"/>
      <c r="Q1020" s="124">
        <f t="shared" si="36"/>
        <v>168278.53000000003</v>
      </c>
      <c r="R1020" s="125">
        <f t="shared" si="37"/>
        <v>425.18806576980569</v>
      </c>
    </row>
    <row r="1021" spans="1:18" x14ac:dyDescent="0.35">
      <c r="A1021" s="131">
        <v>12</v>
      </c>
      <c r="B1021" s="132" t="s">
        <v>58</v>
      </c>
      <c r="C1021" s="132" t="s">
        <v>567</v>
      </c>
      <c r="D1021" s="132" t="s">
        <v>121</v>
      </c>
      <c r="E1021" s="132" t="s">
        <v>568</v>
      </c>
      <c r="F1021" s="132" t="s">
        <v>180</v>
      </c>
      <c r="G1021" s="132" t="s">
        <v>1383</v>
      </c>
      <c r="H1021" s="133">
        <v>1431</v>
      </c>
      <c r="I1021" s="131">
        <v>1</v>
      </c>
      <c r="J1021" s="134">
        <f>นครพนม!F118</f>
        <v>237601.92000000001</v>
      </c>
      <c r="K1021" s="135">
        <f>นครพนม!AL118</f>
        <v>260276.45</v>
      </c>
      <c r="L1021" s="136">
        <f>นครพนม!AM118</f>
        <v>772972.51</v>
      </c>
      <c r="M1021" s="136">
        <f>นครพนม!AN118</f>
        <v>733339.62</v>
      </c>
      <c r="N1021" s="132"/>
      <c r="O1021" s="132"/>
      <c r="P1021" s="132"/>
      <c r="Q1021" s="124">
        <f t="shared" si="36"/>
        <v>39632.890000000014</v>
      </c>
      <c r="R1021" s="125">
        <f t="shared" si="37"/>
        <v>540.16248078266949</v>
      </c>
    </row>
    <row r="1022" spans="1:18" x14ac:dyDescent="0.35">
      <c r="A1022" s="131">
        <v>13</v>
      </c>
      <c r="B1022" s="132" t="s">
        <v>58</v>
      </c>
      <c r="C1022" s="132" t="s">
        <v>567</v>
      </c>
      <c r="D1022" s="132" t="s">
        <v>121</v>
      </c>
      <c r="E1022" s="132" t="s">
        <v>568</v>
      </c>
      <c r="F1022" s="132" t="s">
        <v>180</v>
      </c>
      <c r="G1022" s="132" t="s">
        <v>1384</v>
      </c>
      <c r="H1022" s="133">
        <v>2020</v>
      </c>
      <c r="I1022" s="131">
        <v>2</v>
      </c>
      <c r="J1022" s="134">
        <f>นครพนม!F119</f>
        <v>105679.69</v>
      </c>
      <c r="K1022" s="135">
        <f>นครพนม!AL119</f>
        <v>105519.5</v>
      </c>
      <c r="L1022" s="136">
        <f>นครพนม!AM119</f>
        <v>948144.89</v>
      </c>
      <c r="M1022" s="136">
        <f>นครพนม!AN119</f>
        <v>955870.25</v>
      </c>
      <c r="N1022" s="132"/>
      <c r="O1022" s="132"/>
      <c r="P1022" s="132"/>
      <c r="Q1022" s="124">
        <f t="shared" si="36"/>
        <v>-7725.359999999986</v>
      </c>
      <c r="R1022" s="125">
        <f t="shared" si="37"/>
        <v>469.37865841584158</v>
      </c>
    </row>
    <row r="1023" spans="1:18" x14ac:dyDescent="0.35">
      <c r="A1023" s="131">
        <v>14</v>
      </c>
      <c r="B1023" s="132" t="s">
        <v>58</v>
      </c>
      <c r="C1023" s="132" t="s">
        <v>567</v>
      </c>
      <c r="D1023" s="132" t="s">
        <v>121</v>
      </c>
      <c r="E1023" s="132" t="s">
        <v>568</v>
      </c>
      <c r="F1023" s="132" t="s">
        <v>180</v>
      </c>
      <c r="G1023" s="132" t="s">
        <v>1385</v>
      </c>
      <c r="H1023" s="133">
        <v>3005</v>
      </c>
      <c r="I1023" s="131">
        <v>3</v>
      </c>
      <c r="J1023" s="134">
        <f>นครพนม!F120</f>
        <v>269620.51</v>
      </c>
      <c r="K1023" s="135">
        <f>นครพนม!AL120</f>
        <v>319018.71000000002</v>
      </c>
      <c r="L1023" s="136">
        <f>นครพนม!AM120</f>
        <v>1004054.78</v>
      </c>
      <c r="M1023" s="136">
        <f>นครพนม!AN120</f>
        <v>943568.24</v>
      </c>
      <c r="N1023" s="132"/>
      <c r="O1023" s="132"/>
      <c r="P1023" s="132"/>
      <c r="Q1023" s="124">
        <f t="shared" si="36"/>
        <v>60486.540000000037</v>
      </c>
      <c r="R1023" s="125">
        <f t="shared" si="37"/>
        <v>334.12804658901831</v>
      </c>
    </row>
    <row r="1024" spans="1:18" x14ac:dyDescent="0.35">
      <c r="A1024" s="131">
        <v>15</v>
      </c>
      <c r="B1024" s="132" t="s">
        <v>58</v>
      </c>
      <c r="C1024" s="132" t="s">
        <v>567</v>
      </c>
      <c r="D1024" s="132" t="s">
        <v>121</v>
      </c>
      <c r="E1024" s="132" t="s">
        <v>568</v>
      </c>
      <c r="F1024" s="132" t="s">
        <v>180</v>
      </c>
      <c r="G1024" s="132" t="s">
        <v>1386</v>
      </c>
      <c r="H1024" s="133">
        <v>2671</v>
      </c>
      <c r="I1024" s="131">
        <v>2</v>
      </c>
      <c r="J1024" s="134">
        <f>นครพนม!F121</f>
        <v>268459.03000000003</v>
      </c>
      <c r="K1024" s="135">
        <f>นครพนม!AL121</f>
        <v>244610.15000000002</v>
      </c>
      <c r="L1024" s="136">
        <f>นครพนม!AM121</f>
        <v>918850.53</v>
      </c>
      <c r="M1024" s="136">
        <f>นครพนม!AN121</f>
        <v>871378.22</v>
      </c>
      <c r="N1024" s="132"/>
      <c r="O1024" s="132"/>
      <c r="P1024" s="132"/>
      <c r="Q1024" s="124">
        <f t="shared" si="36"/>
        <v>47472.310000000056</v>
      </c>
      <c r="R1024" s="125">
        <f t="shared" si="37"/>
        <v>344.00993260950958</v>
      </c>
    </row>
    <row r="1025" spans="1:18" x14ac:dyDescent="0.35">
      <c r="A1025" s="131">
        <v>16</v>
      </c>
      <c r="B1025" s="132" t="s">
        <v>58</v>
      </c>
      <c r="C1025" s="132" t="s">
        <v>567</v>
      </c>
      <c r="D1025" s="132" t="s">
        <v>121</v>
      </c>
      <c r="E1025" s="132" t="s">
        <v>568</v>
      </c>
      <c r="F1025" s="132" t="s">
        <v>180</v>
      </c>
      <c r="G1025" s="132" t="s">
        <v>1387</v>
      </c>
      <c r="H1025" s="133">
        <v>1913</v>
      </c>
      <c r="I1025" s="131">
        <v>2</v>
      </c>
      <c r="J1025" s="134">
        <f>นครพนม!F122</f>
        <v>196009.46</v>
      </c>
      <c r="K1025" s="135">
        <f>นครพนม!AL122</f>
        <v>460015.68</v>
      </c>
      <c r="L1025" s="136">
        <f>นครพนม!AM122</f>
        <v>537737.58000000007</v>
      </c>
      <c r="M1025" s="136">
        <f>นครพนม!AN122</f>
        <v>547997.64</v>
      </c>
      <c r="N1025" s="132"/>
      <c r="O1025" s="132"/>
      <c r="P1025" s="132"/>
      <c r="Q1025" s="124">
        <f t="shared" si="36"/>
        <v>-10260.059999999939</v>
      </c>
      <c r="R1025" s="125">
        <f t="shared" si="37"/>
        <v>281.09648719289078</v>
      </c>
    </row>
    <row r="1026" spans="1:18" x14ac:dyDescent="0.35">
      <c r="A1026" s="131">
        <v>17</v>
      </c>
      <c r="B1026" s="132" t="s">
        <v>58</v>
      </c>
      <c r="C1026" s="132" t="s">
        <v>567</v>
      </c>
      <c r="D1026" s="132" t="s">
        <v>121</v>
      </c>
      <c r="E1026" s="132" t="s">
        <v>568</v>
      </c>
      <c r="F1026" s="132" t="s">
        <v>180</v>
      </c>
      <c r="G1026" s="132" t="s">
        <v>1388</v>
      </c>
      <c r="H1026" s="133">
        <v>2409</v>
      </c>
      <c r="I1026" s="131">
        <v>2</v>
      </c>
      <c r="J1026" s="134">
        <f>นครพนม!F123</f>
        <v>263763.81</v>
      </c>
      <c r="K1026" s="135">
        <f>นครพนม!AL123</f>
        <v>296455.02</v>
      </c>
      <c r="L1026" s="136">
        <f>นครพนม!AM123</f>
        <v>871109.27</v>
      </c>
      <c r="M1026" s="136">
        <f>นครพนม!AN123</f>
        <v>887754.52</v>
      </c>
      <c r="N1026" s="132"/>
      <c r="O1026" s="132"/>
      <c r="P1026" s="132"/>
      <c r="Q1026" s="124">
        <f t="shared" si="36"/>
        <v>-16645.25</v>
      </c>
      <c r="R1026" s="125">
        <f t="shared" si="37"/>
        <v>361.60617268576175</v>
      </c>
    </row>
    <row r="1027" spans="1:18" x14ac:dyDescent="0.35">
      <c r="A1027" s="131">
        <v>18</v>
      </c>
      <c r="B1027" s="132" t="s">
        <v>58</v>
      </c>
      <c r="C1027" s="132" t="s">
        <v>567</v>
      </c>
      <c r="D1027" s="132" t="s">
        <v>121</v>
      </c>
      <c r="E1027" s="132" t="s">
        <v>568</v>
      </c>
      <c r="F1027" s="132" t="s">
        <v>180</v>
      </c>
      <c r="G1027" s="132" t="s">
        <v>1389</v>
      </c>
      <c r="H1027" s="133">
        <v>1702</v>
      </c>
      <c r="I1027" s="131">
        <v>2</v>
      </c>
      <c r="J1027" s="134">
        <f>นครพนม!F124</f>
        <v>161810.42000000001</v>
      </c>
      <c r="K1027" s="135">
        <f>นครพนม!AL124</f>
        <v>259418.46000000002</v>
      </c>
      <c r="L1027" s="136">
        <f>นครพนม!AM124</f>
        <v>544373.9</v>
      </c>
      <c r="M1027" s="136">
        <f>นครพนม!AN124</f>
        <v>506163.07999999996</v>
      </c>
      <c r="N1027" s="132"/>
      <c r="O1027" s="132"/>
      <c r="P1027" s="132"/>
      <c r="Q1027" s="124">
        <f t="shared" si="36"/>
        <v>38210.820000000065</v>
      </c>
      <c r="R1027" s="125">
        <f t="shared" si="37"/>
        <v>319.84365452408935</v>
      </c>
    </row>
    <row r="1028" spans="1:18" x14ac:dyDescent="0.35">
      <c r="A1028" s="131">
        <v>19</v>
      </c>
      <c r="B1028" s="132" t="s">
        <v>58</v>
      </c>
      <c r="C1028" s="132" t="s">
        <v>567</v>
      </c>
      <c r="D1028" s="132" t="s">
        <v>121</v>
      </c>
      <c r="E1028" s="132" t="s">
        <v>568</v>
      </c>
      <c r="F1028" s="132" t="s">
        <v>180</v>
      </c>
      <c r="G1028" s="132" t="s">
        <v>1390</v>
      </c>
      <c r="H1028" s="133">
        <v>2179</v>
      </c>
      <c r="I1028" s="131">
        <v>2</v>
      </c>
      <c r="J1028" s="134">
        <f>นครพนม!F125</f>
        <v>127271.44</v>
      </c>
      <c r="K1028" s="135">
        <f>นครพนม!AL125</f>
        <v>167668.43000000002</v>
      </c>
      <c r="L1028" s="136">
        <f>นครพนม!AM125</f>
        <v>649219.93999999994</v>
      </c>
      <c r="M1028" s="136">
        <f>นครพนม!AN125</f>
        <v>599931.17999999993</v>
      </c>
      <c r="N1028" s="132"/>
      <c r="O1028" s="132"/>
      <c r="P1028" s="132"/>
      <c r="Q1028" s="124">
        <f t="shared" si="36"/>
        <v>49288.760000000009</v>
      </c>
      <c r="R1028" s="125">
        <f t="shared" si="37"/>
        <v>297.9439834786599</v>
      </c>
    </row>
    <row r="1029" spans="1:18" s="143" customFormat="1" x14ac:dyDescent="0.35">
      <c r="A1029" s="137">
        <v>8</v>
      </c>
      <c r="B1029" s="138" t="s">
        <v>58</v>
      </c>
      <c r="C1029" s="138"/>
      <c r="D1029" s="138"/>
      <c r="E1029" s="138" t="s">
        <v>77</v>
      </c>
      <c r="F1029" s="138"/>
      <c r="G1029" s="138" t="s">
        <v>570</v>
      </c>
      <c r="H1029" s="144">
        <f>SUM(H1010:H1028)</f>
        <v>45658</v>
      </c>
      <c r="I1029" s="137"/>
      <c r="J1029" s="140">
        <f>SUM(J1010:J1028)</f>
        <v>4630994.18</v>
      </c>
      <c r="K1029" s="175">
        <f>SUM(K1010:K1028)</f>
        <v>5636935.4400000004</v>
      </c>
      <c r="L1029" s="140">
        <f>SUM(L1010:L1028)</f>
        <v>16206434.719999999</v>
      </c>
      <c r="M1029" s="140">
        <f>SUM(M1010:M1028)</f>
        <v>15238409.890000001</v>
      </c>
      <c r="N1029" s="138">
        <v>18</v>
      </c>
      <c r="O1029" s="138">
        <v>18</v>
      </c>
      <c r="P1029" s="138">
        <f>N1029-O1029</f>
        <v>0</v>
      </c>
      <c r="Q1029" s="141">
        <f t="shared" si="36"/>
        <v>968024.82999999821</v>
      </c>
      <c r="R1029" s="142">
        <f>L1029/H1029</f>
        <v>354.95279512900254</v>
      </c>
    </row>
    <row r="1030" spans="1:18" x14ac:dyDescent="0.35">
      <c r="A1030" s="131">
        <v>1</v>
      </c>
      <c r="B1030" s="132" t="s">
        <v>58</v>
      </c>
      <c r="C1030" s="132" t="s">
        <v>571</v>
      </c>
      <c r="D1030" s="132" t="s">
        <v>127</v>
      </c>
      <c r="E1030" s="132" t="s">
        <v>572</v>
      </c>
      <c r="F1030" s="132" t="s">
        <v>210</v>
      </c>
      <c r="G1030" s="132" t="s">
        <v>573</v>
      </c>
      <c r="H1030" s="133"/>
      <c r="I1030" s="131"/>
      <c r="J1030" s="134"/>
      <c r="K1030" s="135"/>
      <c r="L1030" s="136"/>
      <c r="M1030" s="136"/>
      <c r="N1030" s="132"/>
      <c r="O1030" s="132"/>
      <c r="P1030" s="132"/>
    </row>
    <row r="1031" spans="1:18" x14ac:dyDescent="0.35">
      <c r="A1031" s="131">
        <v>2</v>
      </c>
      <c r="B1031" s="132" t="s">
        <v>58</v>
      </c>
      <c r="C1031" s="132" t="s">
        <v>571</v>
      </c>
      <c r="D1031" s="132" t="s">
        <v>127</v>
      </c>
      <c r="E1031" s="132" t="s">
        <v>572</v>
      </c>
      <c r="F1031" s="132" t="s">
        <v>180</v>
      </c>
      <c r="G1031" s="132" t="s">
        <v>1391</v>
      </c>
      <c r="H1031" s="133">
        <v>3793</v>
      </c>
      <c r="I1031" s="131">
        <v>3</v>
      </c>
      <c r="J1031" s="134">
        <f>นครพนม!F126</f>
        <v>188602.34</v>
      </c>
      <c r="K1031" s="135">
        <f>นครพนม!AL126</f>
        <v>414605.1</v>
      </c>
      <c r="L1031" s="136">
        <f>นครพนม!AM126</f>
        <v>1079307.6299999999</v>
      </c>
      <c r="M1031" s="136">
        <f>นครพนม!AN126</f>
        <v>1226198.5900000001</v>
      </c>
      <c r="N1031" s="132"/>
      <c r="O1031" s="132"/>
      <c r="P1031" s="132"/>
      <c r="Q1031" s="124">
        <f t="shared" ref="Q1031:Q1068" si="38">L1031-M1031</f>
        <v>-146890.9600000002</v>
      </c>
      <c r="R1031" s="125">
        <f t="shared" ref="R1031:R1069" si="39">L1031/H1031</f>
        <v>284.55249934089107</v>
      </c>
    </row>
    <row r="1032" spans="1:18" x14ac:dyDescent="0.35">
      <c r="A1032" s="131">
        <v>3</v>
      </c>
      <c r="B1032" s="132" t="s">
        <v>58</v>
      </c>
      <c r="C1032" s="132" t="s">
        <v>571</v>
      </c>
      <c r="D1032" s="132" t="s">
        <v>127</v>
      </c>
      <c r="E1032" s="132" t="s">
        <v>572</v>
      </c>
      <c r="F1032" s="132" t="s">
        <v>180</v>
      </c>
      <c r="G1032" s="132" t="s">
        <v>1392</v>
      </c>
      <c r="H1032" s="133">
        <v>1435</v>
      </c>
      <c r="I1032" s="131">
        <v>1</v>
      </c>
      <c r="J1032" s="134">
        <f>นครพนม!F127</f>
        <v>98980.93</v>
      </c>
      <c r="K1032" s="135">
        <f>นครพนม!AL127</f>
        <v>115250.7</v>
      </c>
      <c r="L1032" s="136">
        <f>นครพนม!AM127</f>
        <v>538082.87</v>
      </c>
      <c r="M1032" s="136">
        <f>นครพนม!AN127</f>
        <v>568249.82999999996</v>
      </c>
      <c r="N1032" s="132"/>
      <c r="O1032" s="132"/>
      <c r="P1032" s="132"/>
      <c r="Q1032" s="124">
        <f t="shared" si="38"/>
        <v>-30166.959999999963</v>
      </c>
      <c r="R1032" s="125">
        <f t="shared" si="39"/>
        <v>374.97064111498258</v>
      </c>
    </row>
    <row r="1033" spans="1:18" x14ac:dyDescent="0.35">
      <c r="A1033" s="131">
        <v>4</v>
      </c>
      <c r="B1033" s="132" t="s">
        <v>58</v>
      </c>
      <c r="C1033" s="132" t="s">
        <v>571</v>
      </c>
      <c r="D1033" s="132" t="s">
        <v>127</v>
      </c>
      <c r="E1033" s="132" t="s">
        <v>572</v>
      </c>
      <c r="F1033" s="132" t="s">
        <v>180</v>
      </c>
      <c r="G1033" s="132" t="s">
        <v>1393</v>
      </c>
      <c r="H1033" s="133">
        <v>1980</v>
      </c>
      <c r="I1033" s="131">
        <v>2</v>
      </c>
      <c r="J1033" s="134">
        <f>นครพนม!F128</f>
        <v>224030.1</v>
      </c>
      <c r="K1033" s="135">
        <f>นครพนม!AL128</f>
        <v>484871.88</v>
      </c>
      <c r="L1033" s="136">
        <f>นครพนม!AM128</f>
        <v>951115.96</v>
      </c>
      <c r="M1033" s="136">
        <f>นครพนม!AN128</f>
        <v>988566.87000000011</v>
      </c>
      <c r="N1033" s="132"/>
      <c r="O1033" s="132"/>
      <c r="P1033" s="132"/>
      <c r="Q1033" s="124">
        <f t="shared" si="38"/>
        <v>-37450.910000000149</v>
      </c>
      <c r="R1033" s="125">
        <f t="shared" si="39"/>
        <v>480.36159595959595</v>
      </c>
    </row>
    <row r="1034" spans="1:18" x14ac:dyDescent="0.35">
      <c r="A1034" s="131">
        <v>5</v>
      </c>
      <c r="B1034" s="132" t="s">
        <v>58</v>
      </c>
      <c r="C1034" s="132" t="s">
        <v>571</v>
      </c>
      <c r="D1034" s="132" t="s">
        <v>127</v>
      </c>
      <c r="E1034" s="132" t="s">
        <v>572</v>
      </c>
      <c r="F1034" s="132" t="s">
        <v>180</v>
      </c>
      <c r="G1034" s="132" t="s">
        <v>1394</v>
      </c>
      <c r="H1034" s="133">
        <v>2225</v>
      </c>
      <c r="I1034" s="131">
        <v>2</v>
      </c>
      <c r="J1034" s="134">
        <f>นครพนม!F129</f>
        <v>288309.09000000003</v>
      </c>
      <c r="K1034" s="135">
        <f>นครพนม!AL129</f>
        <v>326250.13</v>
      </c>
      <c r="L1034" s="136">
        <f>นครพนม!AM129</f>
        <v>818041.96</v>
      </c>
      <c r="M1034" s="136">
        <f>นครพนม!AN129</f>
        <v>993956.81</v>
      </c>
      <c r="N1034" s="132"/>
      <c r="O1034" s="132"/>
      <c r="P1034" s="132"/>
      <c r="Q1034" s="124">
        <f t="shared" si="38"/>
        <v>-175914.85000000009</v>
      </c>
      <c r="R1034" s="125">
        <f t="shared" si="39"/>
        <v>367.6593078651685</v>
      </c>
    </row>
    <row r="1035" spans="1:18" x14ac:dyDescent="0.35">
      <c r="A1035" s="131">
        <v>6</v>
      </c>
      <c r="B1035" s="132" t="s">
        <v>58</v>
      </c>
      <c r="C1035" s="132" t="s">
        <v>571</v>
      </c>
      <c r="D1035" s="132" t="s">
        <v>127</v>
      </c>
      <c r="E1035" s="132" t="s">
        <v>572</v>
      </c>
      <c r="F1035" s="132" t="s">
        <v>180</v>
      </c>
      <c r="G1035" s="132" t="s">
        <v>1395</v>
      </c>
      <c r="H1035" s="133">
        <v>2531</v>
      </c>
      <c r="I1035" s="131">
        <v>2</v>
      </c>
      <c r="J1035" s="134">
        <f>นครพนม!F130</f>
        <v>290656.53000000003</v>
      </c>
      <c r="K1035" s="135">
        <f>นครพนม!AL130</f>
        <v>312766.29000000004</v>
      </c>
      <c r="L1035" s="136">
        <f>นครพนม!AM130</f>
        <v>708690</v>
      </c>
      <c r="M1035" s="136">
        <f>นครพนม!AN130</f>
        <v>862394.21000000008</v>
      </c>
      <c r="N1035" s="132"/>
      <c r="O1035" s="132"/>
      <c r="P1035" s="132"/>
      <c r="Q1035" s="124">
        <f t="shared" si="38"/>
        <v>-153704.21000000008</v>
      </c>
      <c r="R1035" s="125">
        <f t="shared" si="39"/>
        <v>280.00395100750694</v>
      </c>
    </row>
    <row r="1036" spans="1:18" x14ac:dyDescent="0.35">
      <c r="A1036" s="131">
        <v>7</v>
      </c>
      <c r="B1036" s="132" t="s">
        <v>58</v>
      </c>
      <c r="C1036" s="132" t="s">
        <v>571</v>
      </c>
      <c r="D1036" s="132" t="s">
        <v>127</v>
      </c>
      <c r="E1036" s="132" t="s">
        <v>572</v>
      </c>
      <c r="F1036" s="132" t="s">
        <v>180</v>
      </c>
      <c r="G1036" s="132" t="s">
        <v>1396</v>
      </c>
      <c r="H1036" s="133">
        <v>3452</v>
      </c>
      <c r="I1036" s="131">
        <v>3</v>
      </c>
      <c r="J1036" s="134">
        <f>นครพนม!F131</f>
        <v>226728.37</v>
      </c>
      <c r="K1036" s="135">
        <f>นครพนม!AL131</f>
        <v>239246.29</v>
      </c>
      <c r="L1036" s="136">
        <f>นครพนม!AM131</f>
        <v>1007491.29</v>
      </c>
      <c r="M1036" s="136">
        <f>นครพนม!AN131</f>
        <v>1053918.18</v>
      </c>
      <c r="N1036" s="132"/>
      <c r="O1036" s="132"/>
      <c r="P1036" s="132"/>
      <c r="Q1036" s="124">
        <f t="shared" si="38"/>
        <v>-46426.889999999898</v>
      </c>
      <c r="R1036" s="125">
        <f t="shared" si="39"/>
        <v>291.85726825028968</v>
      </c>
    </row>
    <row r="1037" spans="1:18" x14ac:dyDescent="0.35">
      <c r="A1037" s="131">
        <v>8</v>
      </c>
      <c r="B1037" s="132" t="s">
        <v>58</v>
      </c>
      <c r="C1037" s="132" t="s">
        <v>571</v>
      </c>
      <c r="D1037" s="132" t="s">
        <v>127</v>
      </c>
      <c r="E1037" s="132" t="s">
        <v>572</v>
      </c>
      <c r="F1037" s="132" t="s">
        <v>180</v>
      </c>
      <c r="G1037" s="132" t="s">
        <v>1397</v>
      </c>
      <c r="H1037" s="133">
        <v>3453</v>
      </c>
      <c r="I1037" s="131">
        <v>3</v>
      </c>
      <c r="J1037" s="134">
        <f>นครพนม!F132</f>
        <v>316682.23999999999</v>
      </c>
      <c r="K1037" s="135">
        <f>นครพนม!AL132</f>
        <v>325972.89</v>
      </c>
      <c r="L1037" s="136">
        <f>นครพนม!AM132</f>
        <v>784242.21</v>
      </c>
      <c r="M1037" s="136">
        <f>นครพนม!AN132</f>
        <v>972060.03</v>
      </c>
      <c r="N1037" s="132"/>
      <c r="O1037" s="132"/>
      <c r="P1037" s="132"/>
      <c r="Q1037" s="124">
        <f t="shared" si="38"/>
        <v>-187817.82000000007</v>
      </c>
      <c r="R1037" s="125">
        <f t="shared" si="39"/>
        <v>227.11908774978278</v>
      </c>
    </row>
    <row r="1038" spans="1:18" x14ac:dyDescent="0.35">
      <c r="A1038" s="131">
        <v>9</v>
      </c>
      <c r="B1038" s="132" t="s">
        <v>58</v>
      </c>
      <c r="C1038" s="132" t="s">
        <v>571</v>
      </c>
      <c r="D1038" s="132" t="s">
        <v>127</v>
      </c>
      <c r="E1038" s="132" t="s">
        <v>572</v>
      </c>
      <c r="F1038" s="132" t="s">
        <v>180</v>
      </c>
      <c r="G1038" s="132" t="s">
        <v>1398</v>
      </c>
      <c r="H1038" s="133">
        <v>3635</v>
      </c>
      <c r="I1038" s="131">
        <v>3</v>
      </c>
      <c r="J1038" s="134">
        <f>นครพนม!F133</f>
        <v>90287.93</v>
      </c>
      <c r="K1038" s="135">
        <f>นครพนม!AL133</f>
        <v>209974.1</v>
      </c>
      <c r="L1038" s="136">
        <f>นครพนม!AM133</f>
        <v>782276.84000000008</v>
      </c>
      <c r="M1038" s="136">
        <f>นครพนม!AN133</f>
        <v>914077.25</v>
      </c>
      <c r="N1038" s="132"/>
      <c r="O1038" s="132"/>
      <c r="P1038" s="132"/>
      <c r="Q1038" s="124">
        <f t="shared" si="38"/>
        <v>-131800.40999999992</v>
      </c>
      <c r="R1038" s="125">
        <f t="shared" si="39"/>
        <v>215.20683356258598</v>
      </c>
    </row>
    <row r="1039" spans="1:18" x14ac:dyDescent="0.35">
      <c r="A1039" s="131">
        <v>10</v>
      </c>
      <c r="B1039" s="132" t="s">
        <v>58</v>
      </c>
      <c r="C1039" s="132" t="s">
        <v>571</v>
      </c>
      <c r="D1039" s="132" t="s">
        <v>127</v>
      </c>
      <c r="E1039" s="132" t="s">
        <v>572</v>
      </c>
      <c r="F1039" s="132" t="s">
        <v>180</v>
      </c>
      <c r="G1039" s="132" t="s">
        <v>1399</v>
      </c>
      <c r="H1039" s="133">
        <v>4256</v>
      </c>
      <c r="I1039" s="131">
        <v>3</v>
      </c>
      <c r="J1039" s="134">
        <f>นครพนม!F134</f>
        <v>296111.84000000003</v>
      </c>
      <c r="K1039" s="135">
        <f>นครพนม!AL134</f>
        <v>315587.16000000003</v>
      </c>
      <c r="L1039" s="136">
        <f>นครพนม!AM134</f>
        <v>893486.15</v>
      </c>
      <c r="M1039" s="136">
        <f>นครพนม!AN134</f>
        <v>1087706.8600000001</v>
      </c>
      <c r="N1039" s="132"/>
      <c r="O1039" s="132"/>
      <c r="P1039" s="132"/>
      <c r="Q1039" s="124">
        <f t="shared" si="38"/>
        <v>-194220.71000000008</v>
      </c>
      <c r="R1039" s="125">
        <f t="shared" si="39"/>
        <v>209.93565554511278</v>
      </c>
    </row>
    <row r="1040" spans="1:18" s="143" customFormat="1" x14ac:dyDescent="0.35">
      <c r="A1040" s="137">
        <v>9</v>
      </c>
      <c r="B1040" s="138" t="s">
        <v>58</v>
      </c>
      <c r="C1040" s="138"/>
      <c r="D1040" s="138"/>
      <c r="E1040" s="138" t="s">
        <v>77</v>
      </c>
      <c r="F1040" s="138"/>
      <c r="G1040" s="138" t="s">
        <v>574</v>
      </c>
      <c r="H1040" s="144">
        <f>SUM(H1030:H1039)</f>
        <v>26760</v>
      </c>
      <c r="I1040" s="137"/>
      <c r="J1040" s="140">
        <f>SUM(J1030:J1039)</f>
        <v>2020389.3699999999</v>
      </c>
      <c r="K1040" s="140">
        <f>SUM(K1030:K1039)</f>
        <v>2744524.5400000005</v>
      </c>
      <c r="L1040" s="140">
        <f>SUM(L1030:L1039)</f>
        <v>7562734.9100000001</v>
      </c>
      <c r="M1040" s="140">
        <f>SUM(M1030:M1039)</f>
        <v>8667128.6300000008</v>
      </c>
      <c r="N1040" s="138">
        <v>9</v>
      </c>
      <c r="O1040" s="138">
        <v>9</v>
      </c>
      <c r="P1040" s="138">
        <f>N1040-O1040</f>
        <v>0</v>
      </c>
      <c r="Q1040" s="141">
        <f t="shared" si="38"/>
        <v>-1104393.7200000007</v>
      </c>
      <c r="R1040" s="142">
        <f>L1040/H1040</f>
        <v>282.61341218236174</v>
      </c>
    </row>
    <row r="1041" spans="1:18" x14ac:dyDescent="0.35">
      <c r="A1041" s="131">
        <v>1</v>
      </c>
      <c r="B1041" s="132" t="s">
        <v>58</v>
      </c>
      <c r="C1041" s="132" t="s">
        <v>575</v>
      </c>
      <c r="D1041" s="132" t="s">
        <v>132</v>
      </c>
      <c r="E1041" s="132" t="s">
        <v>576</v>
      </c>
      <c r="F1041" s="132" t="s">
        <v>210</v>
      </c>
      <c r="G1041" s="132" t="s">
        <v>577</v>
      </c>
      <c r="H1041" s="133"/>
      <c r="I1041" s="131"/>
      <c r="J1041" s="134"/>
      <c r="K1041" s="135"/>
      <c r="L1041" s="136"/>
      <c r="M1041" s="136"/>
      <c r="N1041" s="132"/>
      <c r="O1041" s="132"/>
      <c r="P1041" s="132"/>
    </row>
    <row r="1042" spans="1:18" x14ac:dyDescent="0.35">
      <c r="A1042" s="131">
        <v>2</v>
      </c>
      <c r="B1042" s="132" t="s">
        <v>58</v>
      </c>
      <c r="C1042" s="132" t="s">
        <v>575</v>
      </c>
      <c r="D1042" s="132" t="s">
        <v>132</v>
      </c>
      <c r="E1042" s="132" t="s">
        <v>576</v>
      </c>
      <c r="F1042" s="132" t="s">
        <v>180</v>
      </c>
      <c r="G1042" s="132" t="s">
        <v>1400</v>
      </c>
      <c r="H1042" s="133">
        <v>2177</v>
      </c>
      <c r="I1042" s="131">
        <v>2</v>
      </c>
      <c r="J1042" s="134">
        <f>นครพนม!F135</f>
        <v>374619.67</v>
      </c>
      <c r="K1042" s="135">
        <f>นครพนม!AL135</f>
        <v>763112.44</v>
      </c>
      <c r="L1042" s="136">
        <f>นครพนม!AM135</f>
        <v>854895.49</v>
      </c>
      <c r="M1042" s="136">
        <f>นครพนม!AN135</f>
        <v>858424.72000000009</v>
      </c>
      <c r="N1042" s="132"/>
      <c r="O1042" s="132"/>
      <c r="P1042" s="132"/>
      <c r="R1042" s="125">
        <f t="shared" si="39"/>
        <v>392.69429949471748</v>
      </c>
    </row>
    <row r="1043" spans="1:18" x14ac:dyDescent="0.35">
      <c r="A1043" s="131">
        <v>3</v>
      </c>
      <c r="B1043" s="132" t="s">
        <v>58</v>
      </c>
      <c r="C1043" s="132" t="s">
        <v>575</v>
      </c>
      <c r="D1043" s="132" t="s">
        <v>132</v>
      </c>
      <c r="E1043" s="132" t="s">
        <v>576</v>
      </c>
      <c r="F1043" s="132" t="s">
        <v>180</v>
      </c>
      <c r="G1043" s="132" t="s">
        <v>1401</v>
      </c>
      <c r="H1043" s="133">
        <v>3300</v>
      </c>
      <c r="I1043" s="131">
        <v>3</v>
      </c>
      <c r="J1043" s="134">
        <f>นครพนม!F136</f>
        <v>175982.25</v>
      </c>
      <c r="K1043" s="135">
        <f>นครพนม!AL136</f>
        <v>308911.82</v>
      </c>
      <c r="L1043" s="136">
        <f>นครพนม!AM136</f>
        <v>675509.63</v>
      </c>
      <c r="M1043" s="136">
        <f>นครพนม!AN136</f>
        <v>686470.44</v>
      </c>
      <c r="N1043" s="132"/>
      <c r="O1043" s="132"/>
      <c r="P1043" s="132"/>
      <c r="Q1043" s="124">
        <f t="shared" si="38"/>
        <v>-10960.809999999939</v>
      </c>
      <c r="R1043" s="125">
        <f t="shared" si="39"/>
        <v>204.69988787878788</v>
      </c>
    </row>
    <row r="1044" spans="1:18" x14ac:dyDescent="0.35">
      <c r="A1044" s="131">
        <v>4</v>
      </c>
      <c r="B1044" s="132" t="s">
        <v>58</v>
      </c>
      <c r="C1044" s="132" t="s">
        <v>575</v>
      </c>
      <c r="D1044" s="132" t="s">
        <v>132</v>
      </c>
      <c r="E1044" s="132" t="s">
        <v>576</v>
      </c>
      <c r="F1044" s="132" t="s">
        <v>180</v>
      </c>
      <c r="G1044" s="132" t="s">
        <v>1402</v>
      </c>
      <c r="H1044" s="133">
        <v>1172</v>
      </c>
      <c r="I1044" s="131">
        <v>1</v>
      </c>
      <c r="J1044" s="134">
        <f>นครพนม!F137</f>
        <v>497734.85</v>
      </c>
      <c r="K1044" s="135">
        <f>นครพนม!AL137</f>
        <v>372757.29</v>
      </c>
      <c r="L1044" s="136">
        <f>นครพนม!AM137</f>
        <v>76782.490000000005</v>
      </c>
      <c r="M1044" s="136">
        <f>นครพนม!AN137</f>
        <v>127002.63</v>
      </c>
      <c r="N1044" s="132"/>
      <c r="O1044" s="132"/>
      <c r="P1044" s="132"/>
      <c r="Q1044" s="124">
        <f t="shared" si="38"/>
        <v>-50220.14</v>
      </c>
      <c r="R1044" s="125">
        <f t="shared" si="39"/>
        <v>65.514069965870306</v>
      </c>
    </row>
    <row r="1045" spans="1:18" x14ac:dyDescent="0.35">
      <c r="A1045" s="131">
        <v>5</v>
      </c>
      <c r="B1045" s="132" t="s">
        <v>58</v>
      </c>
      <c r="C1045" s="132" t="s">
        <v>575</v>
      </c>
      <c r="D1045" s="132" t="s">
        <v>132</v>
      </c>
      <c r="E1045" s="132" t="s">
        <v>576</v>
      </c>
      <c r="F1045" s="132" t="s">
        <v>180</v>
      </c>
      <c r="G1045" s="132" t="s">
        <v>1403</v>
      </c>
      <c r="H1045" s="133">
        <v>2177</v>
      </c>
      <c r="I1045" s="131">
        <v>2</v>
      </c>
      <c r="J1045" s="134">
        <f>นครพนม!F138</f>
        <v>200851.01</v>
      </c>
      <c r="K1045" s="135">
        <f>นครพนม!AL138</f>
        <v>617110.14</v>
      </c>
      <c r="L1045" s="136">
        <f>นครพนม!AM138</f>
        <v>276255.12</v>
      </c>
      <c r="M1045" s="136">
        <f>นครพนม!AN138</f>
        <v>430262.09</v>
      </c>
      <c r="N1045" s="132"/>
      <c r="O1045" s="132"/>
      <c r="P1045" s="132"/>
      <c r="Q1045" s="124">
        <f t="shared" si="38"/>
        <v>-154006.97000000003</v>
      </c>
      <c r="R1045" s="125">
        <f t="shared" si="39"/>
        <v>126.89716123105191</v>
      </c>
    </row>
    <row r="1046" spans="1:18" x14ac:dyDescent="0.35">
      <c r="A1046" s="131">
        <v>6</v>
      </c>
      <c r="B1046" s="132" t="s">
        <v>58</v>
      </c>
      <c r="C1046" s="132" t="s">
        <v>575</v>
      </c>
      <c r="D1046" s="132" t="s">
        <v>132</v>
      </c>
      <c r="E1046" s="132" t="s">
        <v>576</v>
      </c>
      <c r="F1046" s="132" t="s">
        <v>180</v>
      </c>
      <c r="G1046" s="132" t="s">
        <v>1404</v>
      </c>
      <c r="H1046" s="133">
        <v>4986</v>
      </c>
      <c r="I1046" s="131">
        <v>4</v>
      </c>
      <c r="J1046" s="134">
        <f>นครพนม!F139</f>
        <v>301770.25</v>
      </c>
      <c r="K1046" s="135">
        <f>นครพนม!AL139</f>
        <v>461820.07</v>
      </c>
      <c r="L1046" s="136">
        <f>นครพนม!AM139</f>
        <v>1007099.62</v>
      </c>
      <c r="M1046" s="136">
        <f>นครพนม!AN139</f>
        <v>1122034.3500000001</v>
      </c>
      <c r="N1046" s="132"/>
      <c r="O1046" s="132"/>
      <c r="P1046" s="132"/>
      <c r="Q1046" s="124">
        <f t="shared" si="38"/>
        <v>-114934.7300000001</v>
      </c>
      <c r="R1046" s="125">
        <f t="shared" si="39"/>
        <v>201.9854833533895</v>
      </c>
    </row>
    <row r="1047" spans="1:18" x14ac:dyDescent="0.35">
      <c r="A1047" s="131">
        <v>7</v>
      </c>
      <c r="B1047" s="132" t="s">
        <v>58</v>
      </c>
      <c r="C1047" s="132" t="s">
        <v>575</v>
      </c>
      <c r="D1047" s="132" t="s">
        <v>132</v>
      </c>
      <c r="E1047" s="132" t="s">
        <v>576</v>
      </c>
      <c r="F1047" s="132" t="s">
        <v>180</v>
      </c>
      <c r="G1047" s="132" t="s">
        <v>1405</v>
      </c>
      <c r="H1047" s="133">
        <v>4194</v>
      </c>
      <c r="I1047" s="131">
        <v>3</v>
      </c>
      <c r="J1047" s="134">
        <f>นครพนม!F140</f>
        <v>407469.99</v>
      </c>
      <c r="K1047" s="135">
        <f>นครพนม!AL140</f>
        <v>728710.47</v>
      </c>
      <c r="L1047" s="136">
        <f>นครพนม!AM140</f>
        <v>784404.2</v>
      </c>
      <c r="M1047" s="136">
        <f>นครพนม!AN140</f>
        <v>624160.89</v>
      </c>
      <c r="N1047" s="132"/>
      <c r="O1047" s="132"/>
      <c r="P1047" s="132"/>
      <c r="Q1047" s="124">
        <f t="shared" si="38"/>
        <v>160243.30999999994</v>
      </c>
      <c r="R1047" s="125">
        <f t="shared" si="39"/>
        <v>187.03009060562707</v>
      </c>
    </row>
    <row r="1048" spans="1:18" x14ac:dyDescent="0.35">
      <c r="A1048" s="131">
        <v>8</v>
      </c>
      <c r="B1048" s="132" t="s">
        <v>58</v>
      </c>
      <c r="C1048" s="132" t="s">
        <v>575</v>
      </c>
      <c r="D1048" s="132" t="s">
        <v>132</v>
      </c>
      <c r="E1048" s="132" t="s">
        <v>576</v>
      </c>
      <c r="F1048" s="132" t="s">
        <v>180</v>
      </c>
      <c r="G1048" s="132" t="s">
        <v>1406</v>
      </c>
      <c r="H1048" s="133">
        <v>4296</v>
      </c>
      <c r="I1048" s="131">
        <v>3</v>
      </c>
      <c r="J1048" s="134">
        <f>นครพนม!F141</f>
        <v>600551.35</v>
      </c>
      <c r="K1048" s="135">
        <f>นครพนม!AL141</f>
        <v>600078.82999999996</v>
      </c>
      <c r="L1048" s="136">
        <f>นครพนม!AM141</f>
        <v>1070275.8400000001</v>
      </c>
      <c r="M1048" s="136">
        <f>นครพนม!AN141</f>
        <v>1020089.3700000001</v>
      </c>
      <c r="N1048" s="132"/>
      <c r="O1048" s="132"/>
      <c r="P1048" s="132"/>
      <c r="Q1048" s="124">
        <f t="shared" si="38"/>
        <v>50186.469999999972</v>
      </c>
      <c r="R1048" s="125">
        <f t="shared" si="39"/>
        <v>249.1331098696462</v>
      </c>
    </row>
    <row r="1049" spans="1:18" x14ac:dyDescent="0.35">
      <c r="A1049" s="131">
        <v>9</v>
      </c>
      <c r="B1049" s="132" t="s">
        <v>58</v>
      </c>
      <c r="C1049" s="132" t="s">
        <v>575</v>
      </c>
      <c r="D1049" s="132" t="s">
        <v>132</v>
      </c>
      <c r="E1049" s="132" t="s">
        <v>576</v>
      </c>
      <c r="F1049" s="132" t="s">
        <v>180</v>
      </c>
      <c r="G1049" s="132" t="s">
        <v>1407</v>
      </c>
      <c r="H1049" s="133">
        <v>2528</v>
      </c>
      <c r="I1049" s="131">
        <v>2</v>
      </c>
      <c r="J1049" s="134">
        <f>นครพนม!F142</f>
        <v>367124.33</v>
      </c>
      <c r="K1049" s="134">
        <f>นครพนม!AL142</f>
        <v>431531.46</v>
      </c>
      <c r="L1049" s="136">
        <f>นครพนม!AM142</f>
        <v>1071216.26</v>
      </c>
      <c r="M1049" s="136">
        <f>นครพนม!AN142</f>
        <v>1152516.6100000001</v>
      </c>
      <c r="N1049" s="132"/>
      <c r="O1049" s="132"/>
      <c r="P1049" s="132"/>
      <c r="Q1049" s="124">
        <f t="shared" si="38"/>
        <v>-81300.350000000093</v>
      </c>
      <c r="R1049" s="125">
        <f t="shared" si="39"/>
        <v>423.74060917721522</v>
      </c>
    </row>
    <row r="1050" spans="1:18" x14ac:dyDescent="0.35">
      <c r="A1050" s="131">
        <v>10</v>
      </c>
      <c r="B1050" s="132" t="s">
        <v>58</v>
      </c>
      <c r="C1050" s="132" t="s">
        <v>575</v>
      </c>
      <c r="D1050" s="132" t="s">
        <v>132</v>
      </c>
      <c r="E1050" s="132" t="s">
        <v>576</v>
      </c>
      <c r="F1050" s="132" t="s">
        <v>180</v>
      </c>
      <c r="G1050" s="132" t="s">
        <v>1408</v>
      </c>
      <c r="H1050" s="133">
        <v>3203</v>
      </c>
      <c r="I1050" s="131">
        <v>3</v>
      </c>
      <c r="J1050" s="134">
        <f>นครพนม!F143</f>
        <v>337128.04</v>
      </c>
      <c r="K1050" s="134">
        <f>นครพนม!AL143</f>
        <v>384558.26</v>
      </c>
      <c r="L1050" s="136">
        <f>นครพนม!AM143</f>
        <v>803821.2</v>
      </c>
      <c r="M1050" s="136">
        <f>นครพนม!AN143</f>
        <v>804325.28</v>
      </c>
      <c r="N1050" s="132"/>
      <c r="O1050" s="132"/>
      <c r="P1050" s="132"/>
      <c r="Q1050" s="124">
        <f t="shared" si="38"/>
        <v>-504.08000000007451</v>
      </c>
      <c r="R1050" s="125">
        <f t="shared" si="39"/>
        <v>250.95885107711518</v>
      </c>
    </row>
    <row r="1051" spans="1:18" x14ac:dyDescent="0.35">
      <c r="A1051" s="131">
        <v>11</v>
      </c>
      <c r="B1051" s="132" t="s">
        <v>58</v>
      </c>
      <c r="C1051" s="132" t="s">
        <v>575</v>
      </c>
      <c r="D1051" s="132" t="s">
        <v>132</v>
      </c>
      <c r="E1051" s="132" t="s">
        <v>576</v>
      </c>
      <c r="F1051" s="132" t="s">
        <v>180</v>
      </c>
      <c r="G1051" s="132" t="s">
        <v>1409</v>
      </c>
      <c r="H1051" s="133">
        <v>3469</v>
      </c>
      <c r="I1051" s="131">
        <v>3</v>
      </c>
      <c r="J1051" s="134">
        <f>นครพนม!F144</f>
        <v>368037.28</v>
      </c>
      <c r="K1051" s="135">
        <f>นครพนม!AL144</f>
        <v>956546.98</v>
      </c>
      <c r="L1051" s="136">
        <f>นครพนม!AM144</f>
        <v>937987.42999999993</v>
      </c>
      <c r="M1051" s="136">
        <f>นครพนม!AN144</f>
        <v>850394.52</v>
      </c>
      <c r="N1051" s="132"/>
      <c r="O1051" s="132"/>
      <c r="P1051" s="132"/>
      <c r="Q1051" s="124">
        <f t="shared" si="38"/>
        <v>87592.909999999916</v>
      </c>
      <c r="R1051" s="125">
        <f t="shared" si="39"/>
        <v>270.39130296915533</v>
      </c>
    </row>
    <row r="1052" spans="1:18" x14ac:dyDescent="0.35">
      <c r="A1052" s="131">
        <v>12</v>
      </c>
      <c r="B1052" s="132" t="s">
        <v>58</v>
      </c>
      <c r="C1052" s="132" t="s">
        <v>575</v>
      </c>
      <c r="D1052" s="132" t="s">
        <v>132</v>
      </c>
      <c r="E1052" s="132" t="s">
        <v>576</v>
      </c>
      <c r="F1052" s="132" t="s">
        <v>180</v>
      </c>
      <c r="G1052" s="132" t="s">
        <v>1410</v>
      </c>
      <c r="H1052" s="133">
        <v>3469</v>
      </c>
      <c r="I1052" s="131">
        <v>3</v>
      </c>
      <c r="J1052" s="134">
        <f>นครพนม!F145</f>
        <v>491600.25</v>
      </c>
      <c r="K1052" s="135">
        <f>นครพนม!AL145</f>
        <v>544019.38</v>
      </c>
      <c r="L1052" s="136">
        <f>นครพนม!AM145</f>
        <v>462200.96</v>
      </c>
      <c r="M1052" s="136">
        <f>นครพนม!AN145</f>
        <v>303342.72000000003</v>
      </c>
      <c r="N1052" s="132"/>
      <c r="O1052" s="132"/>
      <c r="P1052" s="132"/>
      <c r="Q1052" s="124">
        <f t="shared" si="38"/>
        <v>158858.23999999999</v>
      </c>
      <c r="R1052" s="125">
        <f t="shared" si="39"/>
        <v>133.23752089939464</v>
      </c>
    </row>
    <row r="1053" spans="1:18" s="143" customFormat="1" x14ac:dyDescent="0.35">
      <c r="A1053" s="137">
        <v>10</v>
      </c>
      <c r="B1053" s="138" t="s">
        <v>58</v>
      </c>
      <c r="C1053" s="138"/>
      <c r="D1053" s="138"/>
      <c r="E1053" s="138" t="s">
        <v>77</v>
      </c>
      <c r="F1053" s="138"/>
      <c r="G1053" s="138" t="s">
        <v>578</v>
      </c>
      <c r="H1053" s="144">
        <f>SUM(H1041:H1052)</f>
        <v>34971</v>
      </c>
      <c r="I1053" s="137"/>
      <c r="J1053" s="140">
        <f>SUM(J1041:J1052)</f>
        <v>4122869.2699999996</v>
      </c>
      <c r="K1053" s="175">
        <f>SUM(K1041:K1052)</f>
        <v>6169157.1399999997</v>
      </c>
      <c r="L1053" s="140">
        <f>SUM(L1041:L1052)</f>
        <v>8020448.2399999993</v>
      </c>
      <c r="M1053" s="140">
        <f>SUM(M1041:M1052)</f>
        <v>7979023.6200000001</v>
      </c>
      <c r="N1053" s="138">
        <v>11</v>
      </c>
      <c r="O1053" s="138">
        <v>11</v>
      </c>
      <c r="P1053" s="138">
        <f>N1053-O1053</f>
        <v>0</v>
      </c>
      <c r="Q1053" s="141">
        <f t="shared" si="38"/>
        <v>41424.61999999918</v>
      </c>
      <c r="R1053" s="142">
        <f>L1053/H1053</f>
        <v>229.34569328872493</v>
      </c>
    </row>
    <row r="1054" spans="1:18" x14ac:dyDescent="0.35">
      <c r="A1054" s="131">
        <v>1</v>
      </c>
      <c r="B1054" s="132" t="s">
        <v>58</v>
      </c>
      <c r="C1054" s="132" t="s">
        <v>579</v>
      </c>
      <c r="D1054" s="132" t="s">
        <v>100</v>
      </c>
      <c r="E1054" s="132" t="s">
        <v>580</v>
      </c>
      <c r="F1054" s="132" t="s">
        <v>210</v>
      </c>
      <c r="G1054" s="132" t="s">
        <v>581</v>
      </c>
      <c r="H1054" s="133"/>
      <c r="I1054" s="131"/>
      <c r="J1054" s="134"/>
      <c r="K1054" s="135"/>
      <c r="L1054" s="136"/>
      <c r="M1054" s="136"/>
      <c r="N1054" s="132"/>
      <c r="O1054" s="132"/>
      <c r="P1054" s="132"/>
    </row>
    <row r="1055" spans="1:18" x14ac:dyDescent="0.35">
      <c r="A1055" s="131">
        <v>2</v>
      </c>
      <c r="B1055" s="132" t="s">
        <v>58</v>
      </c>
      <c r="C1055" s="132" t="s">
        <v>579</v>
      </c>
      <c r="D1055" s="132" t="s">
        <v>100</v>
      </c>
      <c r="E1055" s="132" t="s">
        <v>580</v>
      </c>
      <c r="F1055" s="132" t="s">
        <v>180</v>
      </c>
      <c r="G1055" s="132" t="s">
        <v>1411</v>
      </c>
      <c r="H1055" s="133">
        <v>2217</v>
      </c>
      <c r="I1055" s="131">
        <v>2</v>
      </c>
      <c r="J1055" s="134">
        <f>นครพนม!F146</f>
        <v>118100.41</v>
      </c>
      <c r="K1055" s="135">
        <f>นครพนม!AL146</f>
        <v>298998.95</v>
      </c>
      <c r="L1055" s="136">
        <f>นครพนม!AM146</f>
        <v>703270.38</v>
      </c>
      <c r="M1055" s="136">
        <f>นครพนม!AN146</f>
        <v>625294.78</v>
      </c>
      <c r="N1055" s="132"/>
      <c r="O1055" s="132"/>
      <c r="P1055" s="132"/>
      <c r="Q1055" s="124">
        <f t="shared" si="38"/>
        <v>77975.599999999977</v>
      </c>
      <c r="R1055" s="125">
        <f t="shared" si="39"/>
        <v>317.21713125845736</v>
      </c>
    </row>
    <row r="1056" spans="1:18" x14ac:dyDescent="0.35">
      <c r="A1056" s="131">
        <v>3</v>
      </c>
      <c r="B1056" s="132" t="s">
        <v>58</v>
      </c>
      <c r="C1056" s="132" t="s">
        <v>579</v>
      </c>
      <c r="D1056" s="132" t="s">
        <v>100</v>
      </c>
      <c r="E1056" s="132" t="s">
        <v>580</v>
      </c>
      <c r="F1056" s="132" t="s">
        <v>180</v>
      </c>
      <c r="G1056" s="132" t="s">
        <v>1412</v>
      </c>
      <c r="H1056" s="133">
        <v>3536</v>
      </c>
      <c r="I1056" s="131">
        <v>3</v>
      </c>
      <c r="J1056" s="134">
        <f>นครพนม!F147</f>
        <v>75186.78</v>
      </c>
      <c r="K1056" s="135">
        <f>นครพนม!AL147</f>
        <v>134752.41999999998</v>
      </c>
      <c r="L1056" s="136">
        <f>นครพนม!AM147</f>
        <v>1123267.8699999999</v>
      </c>
      <c r="M1056" s="136">
        <f>นครพนม!AN147</f>
        <v>1084257.9099999999</v>
      </c>
      <c r="N1056" s="132"/>
      <c r="O1056" s="132"/>
      <c r="P1056" s="132"/>
      <c r="Q1056" s="124">
        <f t="shared" si="38"/>
        <v>39009.959999999963</v>
      </c>
      <c r="R1056" s="125">
        <f t="shared" si="39"/>
        <v>317.66625282805427</v>
      </c>
    </row>
    <row r="1057" spans="1:18" x14ac:dyDescent="0.35">
      <c r="A1057" s="131">
        <v>4</v>
      </c>
      <c r="B1057" s="132" t="s">
        <v>58</v>
      </c>
      <c r="C1057" s="132" t="s">
        <v>579</v>
      </c>
      <c r="D1057" s="132" t="s">
        <v>100</v>
      </c>
      <c r="E1057" s="132" t="s">
        <v>580</v>
      </c>
      <c r="F1057" s="132" t="s">
        <v>180</v>
      </c>
      <c r="G1057" s="132" t="s">
        <v>1413</v>
      </c>
      <c r="H1057" s="133">
        <v>4975</v>
      </c>
      <c r="I1057" s="131">
        <v>4</v>
      </c>
      <c r="J1057" s="134">
        <f>นครพนม!F148</f>
        <v>364178.93</v>
      </c>
      <c r="K1057" s="135">
        <f>นครพนม!AL148</f>
        <v>578241.82999999996</v>
      </c>
      <c r="L1057" s="136">
        <f>นครพนม!AM148</f>
        <v>986146.38</v>
      </c>
      <c r="M1057" s="136">
        <f>นครพนม!AN148</f>
        <v>928770.35</v>
      </c>
      <c r="N1057" s="132"/>
      <c r="O1057" s="132"/>
      <c r="P1057" s="132"/>
      <c r="Q1057" s="124">
        <f t="shared" si="38"/>
        <v>57376.030000000028</v>
      </c>
      <c r="R1057" s="125">
        <f t="shared" si="39"/>
        <v>198.22037788944724</v>
      </c>
    </row>
    <row r="1058" spans="1:18" x14ac:dyDescent="0.35">
      <c r="A1058" s="131">
        <v>5</v>
      </c>
      <c r="B1058" s="132" t="s">
        <v>58</v>
      </c>
      <c r="C1058" s="132" t="s">
        <v>582</v>
      </c>
      <c r="D1058" s="132" t="s">
        <v>100</v>
      </c>
      <c r="E1058" s="132" t="s">
        <v>580</v>
      </c>
      <c r="F1058" s="132" t="s">
        <v>180</v>
      </c>
      <c r="G1058" s="132" t="s">
        <v>1414</v>
      </c>
      <c r="H1058" s="133">
        <v>2059</v>
      </c>
      <c r="I1058" s="131">
        <v>2</v>
      </c>
      <c r="J1058" s="134">
        <f>นครพนม!F149</f>
        <v>126664.05</v>
      </c>
      <c r="K1058" s="135">
        <f>นครพนม!AL149</f>
        <v>135063.38</v>
      </c>
      <c r="L1058" s="136">
        <f>นครพนม!AM149</f>
        <v>810324.61</v>
      </c>
      <c r="M1058" s="136">
        <f>นครพนม!AN149</f>
        <v>1251545.26</v>
      </c>
      <c r="N1058" s="132"/>
      <c r="O1058" s="132"/>
      <c r="P1058" s="132"/>
      <c r="Q1058" s="124">
        <f t="shared" si="38"/>
        <v>-441220.65</v>
      </c>
      <c r="R1058" s="125">
        <f t="shared" si="39"/>
        <v>393.55250607090818</v>
      </c>
    </row>
    <row r="1059" spans="1:18" x14ac:dyDescent="0.35">
      <c r="A1059" s="131">
        <v>6</v>
      </c>
      <c r="B1059" s="132" t="s">
        <v>58</v>
      </c>
      <c r="C1059" s="132" t="s">
        <v>583</v>
      </c>
      <c r="D1059" s="132" t="s">
        <v>100</v>
      </c>
      <c r="E1059" s="132" t="s">
        <v>580</v>
      </c>
      <c r="F1059" s="132" t="s">
        <v>180</v>
      </c>
      <c r="G1059" s="132" t="s">
        <v>1415</v>
      </c>
      <c r="H1059" s="133">
        <v>1986</v>
      </c>
      <c r="I1059" s="131">
        <v>2</v>
      </c>
      <c r="J1059" s="134">
        <f>นครพนม!F150</f>
        <v>249995.35</v>
      </c>
      <c r="K1059" s="135">
        <f>นครพนม!AL150</f>
        <v>352905.49</v>
      </c>
      <c r="L1059" s="136">
        <f>นครพนม!AM150</f>
        <v>618864.00000000012</v>
      </c>
      <c r="M1059" s="136">
        <f>นครพนม!AN150</f>
        <v>520968.82000000007</v>
      </c>
      <c r="N1059" s="132"/>
      <c r="O1059" s="132"/>
      <c r="P1059" s="132"/>
      <c r="Q1059" s="124">
        <f>L1059-M1059</f>
        <v>97895.180000000051</v>
      </c>
      <c r="R1059" s="125">
        <f>L1059/H1059</f>
        <v>311.61329305135956</v>
      </c>
    </row>
    <row r="1060" spans="1:18" s="143" customFormat="1" x14ac:dyDescent="0.35">
      <c r="A1060" s="137">
        <v>11</v>
      </c>
      <c r="B1060" s="138" t="s">
        <v>58</v>
      </c>
      <c r="C1060" s="138"/>
      <c r="D1060" s="138"/>
      <c r="E1060" s="138" t="s">
        <v>77</v>
      </c>
      <c r="F1060" s="138"/>
      <c r="G1060" s="138" t="s">
        <v>584</v>
      </c>
      <c r="H1060" s="144">
        <f>SUM(H1055:H1059)</f>
        <v>14773</v>
      </c>
      <c r="I1060" s="137"/>
      <c r="J1060" s="140">
        <f>SUM(J1054:J1059)</f>
        <v>934125.52</v>
      </c>
      <c r="K1060" s="175">
        <f>SUM(K1054:K1059)</f>
        <v>1499962.07</v>
      </c>
      <c r="L1060" s="140">
        <f>SUM(L1055:L1059)</f>
        <v>4241873.24</v>
      </c>
      <c r="M1060" s="140">
        <f>SUM(M1055:M1059)</f>
        <v>4410837.12</v>
      </c>
      <c r="N1060" s="138">
        <v>5</v>
      </c>
      <c r="O1060" s="138">
        <v>5</v>
      </c>
      <c r="P1060" s="138">
        <f>N1060-O1060</f>
        <v>0</v>
      </c>
      <c r="Q1060" s="141">
        <f t="shared" si="38"/>
        <v>-168963.87999999989</v>
      </c>
      <c r="R1060" s="142">
        <f>L1060/H1060</f>
        <v>287.13688756515268</v>
      </c>
    </row>
    <row r="1061" spans="1:18" x14ac:dyDescent="0.35">
      <c r="A1061" s="131">
        <v>1</v>
      </c>
      <c r="B1061" s="132" t="s">
        <v>58</v>
      </c>
      <c r="C1061" s="132" t="s">
        <v>563</v>
      </c>
      <c r="D1061" s="132" t="s">
        <v>114</v>
      </c>
      <c r="E1061" s="132" t="s">
        <v>585</v>
      </c>
      <c r="F1061" s="132" t="s">
        <v>210</v>
      </c>
      <c r="G1061" s="132" t="s">
        <v>586</v>
      </c>
      <c r="H1061" s="133"/>
      <c r="I1061" s="131"/>
      <c r="J1061" s="134"/>
      <c r="K1061" s="135"/>
      <c r="L1061" s="136"/>
      <c r="M1061" s="136"/>
      <c r="N1061" s="132"/>
      <c r="O1061" s="132"/>
      <c r="P1061" s="132"/>
    </row>
    <row r="1062" spans="1:18" x14ac:dyDescent="0.35">
      <c r="A1062" s="131">
        <v>2</v>
      </c>
      <c r="B1062" s="132" t="s">
        <v>58</v>
      </c>
      <c r="C1062" s="132" t="s">
        <v>563</v>
      </c>
      <c r="D1062" s="132" t="s">
        <v>114</v>
      </c>
      <c r="E1062" s="132" t="s">
        <v>585</v>
      </c>
      <c r="F1062" s="132" t="s">
        <v>180</v>
      </c>
      <c r="G1062" s="132" t="s">
        <v>1416</v>
      </c>
      <c r="H1062" s="133">
        <v>2574</v>
      </c>
      <c r="I1062" s="131">
        <v>2</v>
      </c>
      <c r="J1062" s="134">
        <f>นครพนม!F151</f>
        <v>257298.29</v>
      </c>
      <c r="K1062" s="135">
        <f>นครพนม!AL151</f>
        <v>334535.52</v>
      </c>
      <c r="L1062" s="136">
        <f>นครพนม!AM151</f>
        <v>893983.12</v>
      </c>
      <c r="M1062" s="136">
        <f>นครพนม!AN151</f>
        <v>840308.98</v>
      </c>
      <c r="N1062" s="132"/>
      <c r="O1062" s="132"/>
      <c r="P1062" s="132"/>
      <c r="Q1062" s="124">
        <f t="shared" si="38"/>
        <v>53674.140000000014</v>
      </c>
      <c r="R1062" s="125">
        <f t="shared" si="39"/>
        <v>347.31278943278943</v>
      </c>
    </row>
    <row r="1063" spans="1:18" x14ac:dyDescent="0.35">
      <c r="A1063" s="131">
        <v>3</v>
      </c>
      <c r="B1063" s="132" t="s">
        <v>58</v>
      </c>
      <c r="C1063" s="132" t="s">
        <v>563</v>
      </c>
      <c r="D1063" s="132" t="s">
        <v>114</v>
      </c>
      <c r="E1063" s="132" t="s">
        <v>585</v>
      </c>
      <c r="F1063" s="132" t="s">
        <v>180</v>
      </c>
      <c r="G1063" s="132" t="s">
        <v>1417</v>
      </c>
      <c r="H1063" s="133">
        <v>918</v>
      </c>
      <c r="I1063" s="131">
        <v>1</v>
      </c>
      <c r="J1063" s="134">
        <f>นครพนม!F152</f>
        <v>202850.52</v>
      </c>
      <c r="K1063" s="135">
        <f>นครพนม!AL152</f>
        <v>268757.40000000002</v>
      </c>
      <c r="L1063" s="136">
        <f>นครพนม!AM152</f>
        <v>647754.38</v>
      </c>
      <c r="M1063" s="136">
        <f>นครพนม!AN152</f>
        <v>687537.20000000007</v>
      </c>
      <c r="N1063" s="132"/>
      <c r="O1063" s="132"/>
      <c r="P1063" s="132"/>
      <c r="Q1063" s="124">
        <f t="shared" si="38"/>
        <v>-39782.820000000065</v>
      </c>
      <c r="R1063" s="125">
        <f t="shared" si="39"/>
        <v>705.61479302832242</v>
      </c>
    </row>
    <row r="1064" spans="1:18" x14ac:dyDescent="0.35">
      <c r="A1064" s="131">
        <v>4</v>
      </c>
      <c r="B1064" s="132" t="s">
        <v>58</v>
      </c>
      <c r="C1064" s="132" t="s">
        <v>563</v>
      </c>
      <c r="D1064" s="132" t="s">
        <v>114</v>
      </c>
      <c r="E1064" s="132" t="s">
        <v>585</v>
      </c>
      <c r="F1064" s="132" t="s">
        <v>180</v>
      </c>
      <c r="G1064" s="132" t="s">
        <v>1418</v>
      </c>
      <c r="H1064" s="133">
        <v>4046</v>
      </c>
      <c r="I1064" s="131">
        <v>3</v>
      </c>
      <c r="J1064" s="134">
        <f>นครพนม!F153</f>
        <v>251276.26</v>
      </c>
      <c r="K1064" s="135">
        <f>นครพนม!AL153</f>
        <v>214288.93</v>
      </c>
      <c r="L1064" s="136">
        <f>นครพนม!AM153</f>
        <v>891366.52</v>
      </c>
      <c r="M1064" s="136">
        <f>นครพนม!AN153</f>
        <v>959210.47</v>
      </c>
      <c r="N1064" s="132"/>
      <c r="O1064" s="132"/>
      <c r="P1064" s="132"/>
      <c r="Q1064" s="124">
        <f t="shared" si="38"/>
        <v>-67843.949999999953</v>
      </c>
      <c r="R1064" s="125">
        <f t="shared" si="39"/>
        <v>220.30808699950569</v>
      </c>
    </row>
    <row r="1065" spans="1:18" x14ac:dyDescent="0.35">
      <c r="A1065" s="131">
        <v>5</v>
      </c>
      <c r="B1065" s="132" t="s">
        <v>58</v>
      </c>
      <c r="C1065" s="132" t="s">
        <v>563</v>
      </c>
      <c r="D1065" s="132" t="s">
        <v>114</v>
      </c>
      <c r="E1065" s="132" t="s">
        <v>585</v>
      </c>
      <c r="F1065" s="132" t="s">
        <v>180</v>
      </c>
      <c r="G1065" s="132" t="s">
        <v>1419</v>
      </c>
      <c r="H1065" s="133">
        <v>1868</v>
      </c>
      <c r="I1065" s="131">
        <v>2</v>
      </c>
      <c r="J1065" s="134">
        <f>นครพนม!F154</f>
        <v>135227.47</v>
      </c>
      <c r="K1065" s="135">
        <f>นครพนม!AL154</f>
        <v>109914.81</v>
      </c>
      <c r="L1065" s="136">
        <f>นครพนม!AM154</f>
        <v>703122.64</v>
      </c>
      <c r="M1065" s="136">
        <f>นครพนม!AN154</f>
        <v>839708.41</v>
      </c>
      <c r="N1065" s="132"/>
      <c r="O1065" s="132"/>
      <c r="P1065" s="132"/>
      <c r="Q1065" s="124">
        <f t="shared" si="38"/>
        <v>-136585.77000000002</v>
      </c>
      <c r="R1065" s="125">
        <f t="shared" si="39"/>
        <v>376.40398286937904</v>
      </c>
    </row>
    <row r="1066" spans="1:18" s="143" customFormat="1" x14ac:dyDescent="0.35">
      <c r="A1066" s="137">
        <v>12</v>
      </c>
      <c r="B1066" s="138" t="s">
        <v>58</v>
      </c>
      <c r="C1066" s="138"/>
      <c r="D1066" s="138"/>
      <c r="E1066" s="138" t="s">
        <v>77</v>
      </c>
      <c r="F1066" s="138"/>
      <c r="G1066" s="138" t="s">
        <v>587</v>
      </c>
      <c r="H1066" s="144">
        <f>SUM(H1062:H1065)</f>
        <v>9406</v>
      </c>
      <c r="I1066" s="137"/>
      <c r="J1066" s="140">
        <f>SUM(J1061:J1065)</f>
        <v>846652.54</v>
      </c>
      <c r="K1066" s="175">
        <f>SUM(K1061:K1065)</f>
        <v>927496.66000000015</v>
      </c>
      <c r="L1066" s="140">
        <f>SUM(L1061:L1065)</f>
        <v>3136226.66</v>
      </c>
      <c r="M1066" s="140">
        <f>SUM(M1061:M1065)</f>
        <v>3326765.0600000005</v>
      </c>
      <c r="N1066" s="138">
        <v>4</v>
      </c>
      <c r="O1066" s="138">
        <v>4</v>
      </c>
      <c r="P1066" s="138">
        <f>N1066-O1066</f>
        <v>0</v>
      </c>
      <c r="Q1066" s="141">
        <f t="shared" si="38"/>
        <v>-190538.40000000037</v>
      </c>
      <c r="R1066" s="142">
        <f t="shared" si="39"/>
        <v>333.42830746332129</v>
      </c>
    </row>
    <row r="1067" spans="1:18" s="143" customFormat="1" x14ac:dyDescent="0.35">
      <c r="A1067" s="210"/>
      <c r="B1067" s="211" t="s">
        <v>58</v>
      </c>
      <c r="C1067" s="211" t="s">
        <v>58</v>
      </c>
      <c r="D1067" s="211" t="s">
        <v>58</v>
      </c>
      <c r="E1067" s="211" t="s">
        <v>58</v>
      </c>
      <c r="F1067" s="211"/>
      <c r="G1067" s="211" t="s">
        <v>588</v>
      </c>
      <c r="H1067" s="212">
        <f>H918+H929+H948+H959+H976+H988+H1009+H1029+H1040+H1053+H1060+H1066</f>
        <v>427863</v>
      </c>
      <c r="I1067" s="210"/>
      <c r="J1067" s="213">
        <f t="shared" ref="J1067:O1067" si="40">J918+J929+J948+J959+J976+J988+J1009+J1029+J1040+J1053+J1060+J1066</f>
        <v>51061841.829999998</v>
      </c>
      <c r="K1067" s="214">
        <f t="shared" si="40"/>
        <v>62564266.920000002</v>
      </c>
      <c r="L1067" s="213">
        <f t="shared" si="40"/>
        <v>134995730.84999999</v>
      </c>
      <c r="M1067" s="213">
        <f t="shared" si="40"/>
        <v>131826247.52</v>
      </c>
      <c r="N1067" s="211">
        <f t="shared" si="40"/>
        <v>151</v>
      </c>
      <c r="O1067" s="211">
        <f t="shared" si="40"/>
        <v>151</v>
      </c>
      <c r="P1067" s="211">
        <f>N1067-O1067</f>
        <v>0</v>
      </c>
      <c r="Q1067" s="141">
        <f t="shared" si="38"/>
        <v>3169483.3299999982</v>
      </c>
      <c r="R1067" s="142">
        <f t="shared" si="39"/>
        <v>315.51157929056728</v>
      </c>
    </row>
    <row r="1068" spans="1:18" x14ac:dyDescent="0.35">
      <c r="A1068" s="231"/>
      <c r="B1068" s="232"/>
      <c r="C1068" s="232"/>
      <c r="D1068" s="232"/>
      <c r="E1068" s="335" t="s">
        <v>589</v>
      </c>
      <c r="F1068" s="336"/>
      <c r="G1068" s="337"/>
      <c r="H1068" s="233"/>
      <c r="I1068" s="231"/>
      <c r="J1068" s="234">
        <f>J1067/O1067</f>
        <v>338157.8929139073</v>
      </c>
      <c r="K1068" s="235">
        <f>K1067/O1067</f>
        <v>414332.89350993378</v>
      </c>
      <c r="L1068" s="234">
        <f>L1067/O1067</f>
        <v>894011.46258278145</v>
      </c>
      <c r="M1068" s="234">
        <f>M1067/O1067</f>
        <v>873021.5067549668</v>
      </c>
      <c r="N1068" s="236"/>
      <c r="O1068" s="236"/>
      <c r="P1068" s="232"/>
      <c r="Q1068" s="124">
        <f t="shared" si="38"/>
        <v>20989.955827814643</v>
      </c>
      <c r="R1068" s="142"/>
    </row>
    <row r="1069" spans="1:18" s="143" customFormat="1" x14ac:dyDescent="0.35">
      <c r="A1069" s="236"/>
      <c r="B1069" s="236"/>
      <c r="C1069" s="236"/>
      <c r="D1069" s="236"/>
      <c r="E1069" s="322" t="s">
        <v>597</v>
      </c>
      <c r="F1069" s="323"/>
      <c r="G1069" s="324"/>
      <c r="H1069" s="237">
        <f>H82+H179+H433+H590+H684+H890+H1067</f>
        <v>3408575</v>
      </c>
      <c r="I1069" s="238"/>
      <c r="J1069" s="234">
        <f t="shared" ref="J1069:O1069" si="41">J82+J179+J433+J590+J684+J890+J1067</f>
        <v>425012170.75999999</v>
      </c>
      <c r="K1069" s="235">
        <f t="shared" si="41"/>
        <v>476212715.95500004</v>
      </c>
      <c r="L1069" s="234">
        <f t="shared" si="41"/>
        <v>1093972138.6199999</v>
      </c>
      <c r="M1069" s="234">
        <f t="shared" si="41"/>
        <v>1049888248.9849999</v>
      </c>
      <c r="N1069" s="239">
        <f t="shared" si="41"/>
        <v>874</v>
      </c>
      <c r="O1069" s="239">
        <f t="shared" si="41"/>
        <v>874</v>
      </c>
      <c r="P1069" s="239">
        <f>P82+P179+P433+P590+P684+P890+P1067</f>
        <v>0</v>
      </c>
      <c r="Q1069" s="141">
        <f>L1069-M1069</f>
        <v>44083889.63499999</v>
      </c>
      <c r="R1069" s="142">
        <f t="shared" si="39"/>
        <v>320.94706398421624</v>
      </c>
    </row>
    <row r="1070" spans="1:18" s="143" customFormat="1" x14ac:dyDescent="0.35">
      <c r="A1070" s="236"/>
      <c r="B1070" s="236"/>
      <c r="C1070" s="236"/>
      <c r="D1070" s="236"/>
      <c r="E1070" s="322" t="s">
        <v>598</v>
      </c>
      <c r="F1070" s="323"/>
      <c r="G1070" s="324"/>
      <c r="H1070" s="237"/>
      <c r="I1070" s="238"/>
      <c r="J1070" s="234">
        <f>J1069/O1069</f>
        <v>486283.94823798625</v>
      </c>
      <c r="K1070" s="234">
        <f>K1069/O1069</f>
        <v>544865.80772883305</v>
      </c>
      <c r="L1070" s="234">
        <f>L1069/O1069</f>
        <v>1251684.3691304347</v>
      </c>
      <c r="M1070" s="234">
        <f>M1069/O1069</f>
        <v>1201245.1361384438</v>
      </c>
      <c r="N1070" s="236"/>
      <c r="O1070" s="236"/>
      <c r="P1070" s="236"/>
      <c r="Q1070" s="141">
        <f>L1070-M1070</f>
        <v>50439.232991990866</v>
      </c>
      <c r="R1070" s="142"/>
    </row>
    <row r="1073" spans="11:13" x14ac:dyDescent="0.35">
      <c r="K1073" s="241"/>
      <c r="M1073" s="241"/>
    </row>
    <row r="1074" spans="11:13" x14ac:dyDescent="0.35">
      <c r="K1074" s="241"/>
      <c r="M1074" s="241"/>
    </row>
    <row r="1075" spans="11:13" x14ac:dyDescent="0.35">
      <c r="K1075" s="241"/>
      <c r="M1075" s="241"/>
    </row>
    <row r="1076" spans="11:13" x14ac:dyDescent="0.35">
      <c r="K1076" s="241"/>
      <c r="M1076" s="241"/>
    </row>
    <row r="1077" spans="11:13" x14ac:dyDescent="0.35">
      <c r="K1077" s="241"/>
      <c r="M1077" s="241"/>
    </row>
    <row r="1078" spans="11:13" x14ac:dyDescent="0.35">
      <c r="K1078" s="241"/>
      <c r="M1078" s="241"/>
    </row>
    <row r="1079" spans="11:13" x14ac:dyDescent="0.35">
      <c r="K1079" s="241"/>
      <c r="M1079" s="241"/>
    </row>
    <row r="1080" spans="11:13" x14ac:dyDescent="0.35">
      <c r="K1080" s="241"/>
      <c r="M1080" s="241"/>
    </row>
    <row r="1081" spans="11:13" x14ac:dyDescent="0.35">
      <c r="K1081" s="241"/>
      <c r="M1081" s="241"/>
    </row>
  </sheetData>
  <autoFilter ref="A4:WVN1070"/>
  <mergeCells count="28">
    <mergeCell ref="S3:S4"/>
    <mergeCell ref="E1070:G1070"/>
    <mergeCell ref="A1:L1"/>
    <mergeCell ref="A2:L2"/>
    <mergeCell ref="E685:G685"/>
    <mergeCell ref="E891:G891"/>
    <mergeCell ref="E591:G591"/>
    <mergeCell ref="A3:A4"/>
    <mergeCell ref="B3:B4"/>
    <mergeCell ref="C3:C4"/>
    <mergeCell ref="D3:D4"/>
    <mergeCell ref="E3:E4"/>
    <mergeCell ref="E180:G180"/>
    <mergeCell ref="E434:G434"/>
    <mergeCell ref="L3:L4"/>
    <mergeCell ref="R3:R4"/>
    <mergeCell ref="N3:P3"/>
    <mergeCell ref="M3:M4"/>
    <mergeCell ref="Q3:Q4"/>
    <mergeCell ref="E1069:G1069"/>
    <mergeCell ref="E83:G83"/>
    <mergeCell ref="J3:J4"/>
    <mergeCell ref="K3:K4"/>
    <mergeCell ref="F3:F4"/>
    <mergeCell ref="G3:G4"/>
    <mergeCell ref="H3:H4"/>
    <mergeCell ref="I3:I4"/>
    <mergeCell ref="E1068:G1068"/>
  </mergeCells>
  <conditionalFormatting sqref="L1061:M1061 L21:M21 L35:M35 L48:M48 L53:M53 L59:M59 L67:M67 L75:M75 L1071:M1048576 L417:M418 L420:M425 L3:M19 L84:M104 L106:M118 L120:M134 L136:M153 L155:M168 L170:M177 L181:M209 L211:M222 L224:M235 L255:M264 L266:M280 L282:M288 L290:M294 L296:M308 L310:M320 L322:M337 L339:M359 L361:M370 L372:M385 L387:M392 L394:M398 L400:M409 L411:M415 L427:M431 L435:M454 L456:M461 L463:M477 L479:M489 L491:M504 L506:M511 L513:M519 L521:M530 L532:M549 L551:M556 L558:M563 L565:M571 L573:M581 L583:M588 L592:M609 L611:M621 L623:M638 L640:M646 L648:M653 L655:M658 L660:M667 L669:M675 L677:M682 L686:M710 L712:M718 L720:M725 L727:M741 L743:M750 L752:M761 L763:M767 L769:M787 L789:M795 L797:M807 L809:M820 L822:M842 L844:M848 L850:M854 L856:M861 L863:M869 L871:M878 L880:M888 L892:M917 L919:M928 L930:M947 L949:M958 L960:M975 L977:M987 L989:M1008 L1010:M1028 L1030:M1039 L1041:M1052 L1054:M1059 L237:M253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1062:M1065">
    <cfRule type="containsText" dxfId="6" priority="10" operator="containsText" text="น้อยกว่ากลุ่ม">
      <formula>NOT(ISERROR(SEARCH("น้อยกว่ากลุ่ม",L1062)))</formula>
    </cfRule>
  </conditionalFormatting>
  <conditionalFormatting sqref="L22:M33">
    <cfRule type="containsText" dxfId="5" priority="9" operator="containsText" text="น้อยกว่ากลุ่ม">
      <formula>NOT(ISERROR(SEARCH("น้อยกว่ากลุ่ม",L22)))</formula>
    </cfRule>
  </conditionalFormatting>
  <conditionalFormatting sqref="L36:M46">
    <cfRule type="containsText" dxfId="4" priority="8" operator="containsText" text="น้อยกว่ากลุ่ม">
      <formula>NOT(ISERROR(SEARCH("น้อยกว่ากลุ่ม",L36)))</formula>
    </cfRule>
  </conditionalFormatting>
  <conditionalFormatting sqref="L49:M51">
    <cfRule type="containsText" dxfId="3" priority="7" operator="containsText" text="น้อยกว่ากลุ่ม">
      <formula>NOT(ISERROR(SEARCH("น้อยกว่ากลุ่ม",L49)))</formula>
    </cfRule>
  </conditionalFormatting>
  <conditionalFormatting sqref="L54:M57">
    <cfRule type="containsText" dxfId="2" priority="6" operator="containsText" text="น้อยกว่ากลุ่ม">
      <formula>NOT(ISERROR(SEARCH("น้อยกว่ากลุ่ม",L54)))</formula>
    </cfRule>
  </conditionalFormatting>
  <conditionalFormatting sqref="L60:M64">
    <cfRule type="containsText" dxfId="1" priority="2" operator="containsText" text="น้อยกว่ากลุ่ม">
      <formula>NOT(ISERROR(SEARCH("น้อยกว่ากลุ่ม",L60)))</formula>
    </cfRule>
  </conditionalFormatting>
  <conditionalFormatting sqref="L68:M73">
    <cfRule type="containsText" dxfId="0" priority="1" operator="containsText" text="น้อยกว่ากลุ่ม">
      <formula>NOT(ISERROR(SEARCH("น้อยกว่ากลุ่ม",L68)))</formula>
    </cfRule>
  </conditionalFormatting>
  <pageMargins left="0.23622047244094491" right="3.937007874015748E-2" top="0.51181102362204722" bottom="0.35433070866141736" header="0.31496062992125984" footer="0.19685039370078741"/>
  <pageSetup paperSize="9" scale="60" orientation="portrait" r:id="rId1"/>
  <headerFooter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AM151"/>
  <sheetViews>
    <sheetView topLeftCell="Y1" zoomScale="50" zoomScaleNormal="50" workbookViewId="0">
      <selection activeCell="AE26" sqref="AE26"/>
    </sheetView>
  </sheetViews>
  <sheetFormatPr defaultColWidth="4.875" defaultRowHeight="14.25" x14ac:dyDescent="0.2"/>
  <cols>
    <col min="1" max="1" width="6.125" style="103" bestFit="1" customWidth="1"/>
    <col min="2" max="2" width="13.25" style="103" bestFit="1" customWidth="1"/>
    <col min="3" max="3" width="8.25" style="103" bestFit="1" customWidth="1"/>
    <col min="4" max="4" width="27.375" style="103" bestFit="1" customWidth="1"/>
    <col min="5" max="5" width="27.375" style="282"/>
    <col min="6" max="8" width="27.375" style="275"/>
    <col min="9" max="11" width="27.375" style="282"/>
    <col min="12" max="16" width="27.375" style="276"/>
    <col min="17" max="20" width="27.375" style="282"/>
    <col min="21" max="25" width="27.375" style="51"/>
    <col min="26" max="32" width="27.375" style="277"/>
    <col min="33" max="33" width="33.125" style="277" bestFit="1" customWidth="1"/>
    <col min="34" max="34" width="15.125" style="94" bestFit="1" customWidth="1"/>
    <col min="35" max="35" width="15.75" style="44" bestFit="1" customWidth="1"/>
    <col min="36" max="36" width="14" style="31" bestFit="1" customWidth="1"/>
    <col min="37" max="37" width="15.25" style="29" bestFit="1" customWidth="1"/>
    <col min="38" max="38" width="15.125" style="47" bestFit="1" customWidth="1"/>
    <col min="39" max="39" width="14.875" style="31" bestFit="1" customWidth="1"/>
  </cols>
  <sheetData>
    <row r="1" spans="1:39" x14ac:dyDescent="0.2">
      <c r="E1" s="282" t="s">
        <v>590</v>
      </c>
      <c r="F1" s="275" t="s">
        <v>1437</v>
      </c>
      <c r="G1" s="275" t="s">
        <v>1438</v>
      </c>
      <c r="H1" s="275" t="s">
        <v>1439</v>
      </c>
      <c r="I1" s="282" t="s">
        <v>1441</v>
      </c>
      <c r="J1" s="282" t="s">
        <v>1442</v>
      </c>
      <c r="K1" s="282" t="s">
        <v>1443</v>
      </c>
      <c r="L1" s="276" t="s">
        <v>1445</v>
      </c>
      <c r="M1" s="276" t="s">
        <v>1446</v>
      </c>
      <c r="N1" s="276" t="s">
        <v>2319</v>
      </c>
      <c r="O1" s="276" t="s">
        <v>1447</v>
      </c>
      <c r="P1" s="276" t="s">
        <v>1448</v>
      </c>
      <c r="Q1" s="282" t="s">
        <v>1449</v>
      </c>
      <c r="R1" s="282" t="s">
        <v>1450</v>
      </c>
      <c r="S1" s="282" t="s">
        <v>1451</v>
      </c>
      <c r="T1" s="282" t="s">
        <v>1452</v>
      </c>
      <c r="U1" s="51" t="s">
        <v>1454</v>
      </c>
      <c r="V1" s="51" t="s">
        <v>1455</v>
      </c>
      <c r="W1" s="51" t="s">
        <v>1456</v>
      </c>
      <c r="X1" s="51" t="s">
        <v>1457</v>
      </c>
      <c r="Y1" s="51" t="s">
        <v>1458</v>
      </c>
      <c r="Z1" s="277" t="s">
        <v>1459</v>
      </c>
      <c r="AA1" s="277" t="s">
        <v>1460</v>
      </c>
      <c r="AB1" s="277" t="s">
        <v>1461</v>
      </c>
      <c r="AC1" s="277" t="s">
        <v>1462</v>
      </c>
      <c r="AD1" s="277" t="s">
        <v>1463</v>
      </c>
      <c r="AE1" s="277" t="s">
        <v>1903</v>
      </c>
      <c r="AF1" s="277" t="s">
        <v>1465</v>
      </c>
      <c r="AG1" s="277" t="s">
        <v>1466</v>
      </c>
      <c r="AH1" s="94" t="s">
        <v>6</v>
      </c>
      <c r="AI1" s="20" t="s">
        <v>7</v>
      </c>
      <c r="AJ1" s="15" t="s">
        <v>8</v>
      </c>
      <c r="AK1" s="21" t="s">
        <v>9</v>
      </c>
      <c r="AL1" s="45" t="s">
        <v>10</v>
      </c>
      <c r="AM1" s="70" t="s">
        <v>11</v>
      </c>
    </row>
    <row r="2" spans="1:39" x14ac:dyDescent="0.2">
      <c r="E2" s="282" t="s">
        <v>591</v>
      </c>
      <c r="F2" s="275" t="s">
        <v>1467</v>
      </c>
      <c r="G2" s="275" t="s">
        <v>1468</v>
      </c>
      <c r="H2" s="275" t="s">
        <v>1469</v>
      </c>
      <c r="I2" s="282" t="s">
        <v>1471</v>
      </c>
      <c r="J2" s="282" t="s">
        <v>1472</v>
      </c>
      <c r="K2" s="282" t="s">
        <v>1473</v>
      </c>
      <c r="L2" s="276" t="s">
        <v>1475</v>
      </c>
      <c r="M2" s="276" t="s">
        <v>1476</v>
      </c>
      <c r="N2" s="276" t="s">
        <v>2320</v>
      </c>
      <c r="O2" s="276" t="s">
        <v>1477</v>
      </c>
      <c r="P2" s="276" t="s">
        <v>1478</v>
      </c>
      <c r="Q2" s="282" t="s">
        <v>1479</v>
      </c>
      <c r="R2" s="282" t="s">
        <v>1480</v>
      </c>
      <c r="S2" s="282" t="s">
        <v>1481</v>
      </c>
      <c r="T2" s="282" t="s">
        <v>1482</v>
      </c>
      <c r="U2" s="51" t="s">
        <v>1484</v>
      </c>
      <c r="V2" s="51" t="s">
        <v>1485</v>
      </c>
      <c r="W2" s="51" t="s">
        <v>1486</v>
      </c>
      <c r="X2" s="51" t="s">
        <v>1487</v>
      </c>
      <c r="Y2" s="51" t="s">
        <v>1488</v>
      </c>
      <c r="Z2" s="277" t="s">
        <v>1489</v>
      </c>
      <c r="AA2" s="277" t="s">
        <v>1490</v>
      </c>
      <c r="AB2" s="277" t="s">
        <v>1491</v>
      </c>
      <c r="AC2" s="277" t="s">
        <v>1492</v>
      </c>
      <c r="AD2" s="277" t="s">
        <v>1493</v>
      </c>
      <c r="AE2" s="277" t="s">
        <v>1905</v>
      </c>
      <c r="AF2" s="277" t="s">
        <v>1495</v>
      </c>
      <c r="AG2" s="277" t="s">
        <v>1496</v>
      </c>
    </row>
    <row r="3" spans="1:39" x14ac:dyDescent="0.2">
      <c r="E3" s="282" t="s">
        <v>592</v>
      </c>
      <c r="F3" s="275">
        <v>26436175.84</v>
      </c>
      <c r="G3" s="275">
        <v>2058545.75</v>
      </c>
      <c r="H3" s="275">
        <v>3419468.81</v>
      </c>
      <c r="I3" s="282">
        <v>66624618.549999997</v>
      </c>
      <c r="J3" s="282">
        <v>27683794.550000001</v>
      </c>
      <c r="K3" s="282">
        <v>74001</v>
      </c>
      <c r="L3" s="276">
        <v>666603</v>
      </c>
      <c r="M3" s="276">
        <v>1359810.78</v>
      </c>
      <c r="N3" s="276">
        <v>503.81</v>
      </c>
      <c r="O3" s="276">
        <v>10410047.84</v>
      </c>
      <c r="P3" s="276">
        <v>6832473.2400000002</v>
      </c>
      <c r="Q3" s="282">
        <v>-2984142.61</v>
      </c>
      <c r="R3" s="282">
        <v>-17651896.260000002</v>
      </c>
      <c r="S3" s="282">
        <v>6108316.4000000004</v>
      </c>
      <c r="T3" s="282">
        <v>145668708.86000001</v>
      </c>
      <c r="U3" s="51">
        <v>41873484.840000004</v>
      </c>
      <c r="V3" s="51">
        <v>1436137</v>
      </c>
      <c r="W3" s="51">
        <v>6907.62</v>
      </c>
      <c r="X3" s="51">
        <v>23023119.190000001</v>
      </c>
      <c r="Y3" s="51">
        <v>1278229</v>
      </c>
      <c r="Z3" s="277">
        <v>38320625.770000003</v>
      </c>
      <c r="AA3" s="277">
        <v>200499.25</v>
      </c>
      <c r="AB3" s="277">
        <v>175630</v>
      </c>
      <c r="AC3" s="277">
        <v>26930158.75</v>
      </c>
      <c r="AD3" s="277">
        <v>7164891.8700000001</v>
      </c>
      <c r="AE3" s="277">
        <v>0</v>
      </c>
      <c r="AF3" s="277">
        <v>0</v>
      </c>
      <c r="AG3" s="277">
        <v>318100</v>
      </c>
      <c r="AH3" s="94">
        <f t="shared" ref="AH3:AM3" si="0">SUM(AH4:AH71)</f>
        <v>31914190.399999999</v>
      </c>
      <c r="AI3" s="43">
        <f t="shared" si="0"/>
        <v>19269438.669999998</v>
      </c>
      <c r="AJ3" s="31">
        <f t="shared" si="0"/>
        <v>12644751.729999999</v>
      </c>
      <c r="AK3" s="28">
        <f t="shared" si="0"/>
        <v>67617877.649999991</v>
      </c>
      <c r="AL3" s="46">
        <f t="shared" si="0"/>
        <v>73109905.640000001</v>
      </c>
      <c r="AM3" s="31">
        <f t="shared" si="0"/>
        <v>-5492027.990000003</v>
      </c>
    </row>
    <row r="4" spans="1:39" x14ac:dyDescent="0.2">
      <c r="AH4" s="94">
        <f t="shared" ref="AH4:AH35" si="1">SUM(F4:H4)</f>
        <v>0</v>
      </c>
      <c r="AI4" s="43">
        <f>SUM(L4:P4)</f>
        <v>0</v>
      </c>
      <c r="AJ4" s="31">
        <f>AH4-AI4</f>
        <v>0</v>
      </c>
      <c r="AK4" s="28">
        <f>SUM(U4:Y4)</f>
        <v>0</v>
      </c>
      <c r="AL4" s="46">
        <f>SUM(Z4:AG4)</f>
        <v>0</v>
      </c>
      <c r="AM4" s="31">
        <f>AK4-AL4</f>
        <v>0</v>
      </c>
    </row>
    <row r="5" spans="1:39" x14ac:dyDescent="0.2">
      <c r="AH5" s="94">
        <f t="shared" si="1"/>
        <v>0</v>
      </c>
      <c r="AI5" s="43">
        <f t="shared" ref="AI5:AI68" si="2">SUM(L5:P5)</f>
        <v>0</v>
      </c>
      <c r="AJ5" s="31">
        <f t="shared" ref="AJ5:AJ68" si="3">AH5-AI5</f>
        <v>0</v>
      </c>
      <c r="AK5" s="28">
        <f t="shared" ref="AK5:AK68" si="4">SUM(U5:Y5)</f>
        <v>0</v>
      </c>
      <c r="AL5" s="46">
        <f t="shared" ref="AL5:AL68" si="5">SUM(Z5:AG5)</f>
        <v>0</v>
      </c>
      <c r="AM5" s="31">
        <f t="shared" ref="AM5:AM69" si="6">AK5-AL5</f>
        <v>0</v>
      </c>
    </row>
    <row r="6" spans="1:39" x14ac:dyDescent="0.2">
      <c r="E6" s="282" t="s">
        <v>2033</v>
      </c>
      <c r="F6" s="275">
        <v>22469.8</v>
      </c>
      <c r="I6" s="282">
        <v>2974605.84</v>
      </c>
      <c r="J6" s="282">
        <v>485320.65</v>
      </c>
      <c r="O6" s="276">
        <v>10000</v>
      </c>
      <c r="P6" s="276">
        <v>468008.1</v>
      </c>
      <c r="S6" s="282">
        <v>3129292.32</v>
      </c>
      <c r="T6" s="282">
        <v>13498.58</v>
      </c>
      <c r="W6" s="51">
        <v>13.94</v>
      </c>
      <c r="X6" s="51">
        <v>812910</v>
      </c>
      <c r="Z6" s="277">
        <v>812910</v>
      </c>
      <c r="AD6" s="277">
        <v>138416.65</v>
      </c>
      <c r="AH6" s="94">
        <f t="shared" si="1"/>
        <v>22469.8</v>
      </c>
      <c r="AI6" s="43">
        <f t="shared" si="2"/>
        <v>478008.1</v>
      </c>
      <c r="AJ6" s="31">
        <f t="shared" si="3"/>
        <v>-455538.3</v>
      </c>
      <c r="AK6" s="28">
        <f t="shared" si="4"/>
        <v>812923.94</v>
      </c>
      <c r="AL6" s="46">
        <f t="shared" si="5"/>
        <v>951326.65</v>
      </c>
      <c r="AM6" s="31">
        <f t="shared" si="6"/>
        <v>-138402.71000000008</v>
      </c>
    </row>
    <row r="7" spans="1:39" x14ac:dyDescent="0.2">
      <c r="E7" s="282" t="s">
        <v>2321</v>
      </c>
      <c r="F7" s="275">
        <v>10330.540000000001</v>
      </c>
      <c r="I7" s="282">
        <v>2003281.03</v>
      </c>
      <c r="J7" s="282">
        <v>34506</v>
      </c>
      <c r="N7" s="276">
        <v>503.81</v>
      </c>
      <c r="P7" s="276">
        <v>5277031.3099999996</v>
      </c>
      <c r="Q7" s="282">
        <v>-3067500.61</v>
      </c>
      <c r="R7" s="282">
        <v>-3885679.94</v>
      </c>
      <c r="T7" s="282">
        <v>5133149</v>
      </c>
      <c r="X7" s="51">
        <v>694410</v>
      </c>
      <c r="Y7" s="51">
        <v>162886</v>
      </c>
      <c r="Z7" s="277">
        <v>727526</v>
      </c>
      <c r="AB7" s="277">
        <v>20520</v>
      </c>
      <c r="AC7" s="277">
        <v>173774</v>
      </c>
      <c r="AD7" s="277">
        <v>104500</v>
      </c>
      <c r="AH7" s="94">
        <f t="shared" si="1"/>
        <v>10330.540000000001</v>
      </c>
      <c r="AI7" s="43">
        <f t="shared" si="2"/>
        <v>5277535.1199999992</v>
      </c>
      <c r="AJ7" s="31">
        <f t="shared" si="3"/>
        <v>-5267204.5799999991</v>
      </c>
      <c r="AK7" s="28">
        <f t="shared" si="4"/>
        <v>857296</v>
      </c>
      <c r="AL7" s="46">
        <f t="shared" si="5"/>
        <v>1026320</v>
      </c>
      <c r="AM7" s="31">
        <f t="shared" si="6"/>
        <v>-169024</v>
      </c>
    </row>
    <row r="8" spans="1:39" x14ac:dyDescent="0.2">
      <c r="E8" s="283" t="s">
        <v>2034</v>
      </c>
      <c r="F8" s="275">
        <v>50804.2</v>
      </c>
      <c r="I8" s="282">
        <v>591297.38</v>
      </c>
      <c r="J8" s="282">
        <v>3</v>
      </c>
      <c r="O8" s="276">
        <v>13200</v>
      </c>
      <c r="T8" s="282">
        <v>2129382.7599999998</v>
      </c>
      <c r="W8" s="51">
        <v>594.20000000000005</v>
      </c>
      <c r="X8" s="51">
        <v>361380</v>
      </c>
      <c r="Y8" s="51">
        <v>130640</v>
      </c>
      <c r="Z8" s="277">
        <v>463184</v>
      </c>
      <c r="AA8" s="277">
        <v>7380.45</v>
      </c>
      <c r="AC8" s="277">
        <v>119355</v>
      </c>
      <c r="AD8" s="277">
        <v>40433.300000000003</v>
      </c>
      <c r="AH8" s="94">
        <f t="shared" si="1"/>
        <v>50804.2</v>
      </c>
      <c r="AI8" s="43">
        <f t="shared" si="2"/>
        <v>13200</v>
      </c>
      <c r="AJ8" s="31">
        <f t="shared" si="3"/>
        <v>37604.199999999997</v>
      </c>
      <c r="AK8" s="28">
        <f t="shared" si="4"/>
        <v>492614.2</v>
      </c>
      <c r="AL8" s="46">
        <f t="shared" si="5"/>
        <v>630352.75</v>
      </c>
      <c r="AM8" s="31">
        <f t="shared" si="6"/>
        <v>-137738.54999999999</v>
      </c>
    </row>
    <row r="9" spans="1:39" x14ac:dyDescent="0.2">
      <c r="E9" s="282" t="s">
        <v>2035</v>
      </c>
      <c r="F9" s="275">
        <v>6120</v>
      </c>
      <c r="I9" s="282">
        <v>3523566.68</v>
      </c>
      <c r="J9" s="282">
        <v>70956.98</v>
      </c>
      <c r="O9" s="276">
        <v>5120</v>
      </c>
      <c r="P9" s="276">
        <v>27600</v>
      </c>
      <c r="S9" s="282">
        <v>274190.15999999997</v>
      </c>
      <c r="U9" s="51">
        <v>4880</v>
      </c>
      <c r="X9" s="51">
        <v>517960.26</v>
      </c>
      <c r="Y9" s="51">
        <v>153318</v>
      </c>
      <c r="Z9" s="277">
        <v>519580.26</v>
      </c>
      <c r="AB9" s="277">
        <v>8598</v>
      </c>
      <c r="AC9" s="277">
        <v>98894.95</v>
      </c>
      <c r="AD9" s="277">
        <v>19350.7</v>
      </c>
      <c r="AH9" s="94">
        <f t="shared" si="1"/>
        <v>6120</v>
      </c>
      <c r="AI9" s="43">
        <f t="shared" si="2"/>
        <v>32720</v>
      </c>
      <c r="AJ9" s="31">
        <f t="shared" si="3"/>
        <v>-26600</v>
      </c>
      <c r="AK9" s="28">
        <f t="shared" si="4"/>
        <v>676158.26</v>
      </c>
      <c r="AL9" s="46">
        <f t="shared" si="5"/>
        <v>646423.90999999992</v>
      </c>
      <c r="AM9" s="31">
        <f t="shared" si="6"/>
        <v>29734.350000000093</v>
      </c>
    </row>
    <row r="10" spans="1:39" x14ac:dyDescent="0.2">
      <c r="A10" s="103" t="s">
        <v>175</v>
      </c>
      <c r="B10" s="103" t="s">
        <v>176</v>
      </c>
      <c r="C10" s="103">
        <v>9017</v>
      </c>
      <c r="D10" s="103" t="s">
        <v>181</v>
      </c>
      <c r="E10" s="282" t="s">
        <v>181</v>
      </c>
      <c r="F10" s="275">
        <v>786160.79</v>
      </c>
      <c r="G10" s="275">
        <v>35361</v>
      </c>
      <c r="H10" s="275">
        <v>55062.12</v>
      </c>
      <c r="I10" s="282">
        <v>305377.28999999998</v>
      </c>
      <c r="J10" s="282">
        <v>38230.120000000003</v>
      </c>
      <c r="M10" s="276">
        <v>39578.29</v>
      </c>
      <c r="O10" s="276">
        <v>206038</v>
      </c>
      <c r="P10" s="276">
        <v>0</v>
      </c>
      <c r="S10" s="282">
        <v>-1256389.6399999999</v>
      </c>
      <c r="T10" s="282">
        <v>2551683.71</v>
      </c>
      <c r="U10" s="51">
        <v>1218155.26</v>
      </c>
      <c r="X10" s="51">
        <v>512971.5</v>
      </c>
      <c r="Y10" s="51">
        <v>15000</v>
      </c>
      <c r="Z10" s="277">
        <v>984371.5</v>
      </c>
      <c r="AC10" s="277">
        <v>816909.66</v>
      </c>
      <c r="AD10" s="277">
        <v>141247.64000000001</v>
      </c>
      <c r="AG10" s="277">
        <v>50900</v>
      </c>
      <c r="AH10" s="94">
        <f t="shared" si="1"/>
        <v>876583.91</v>
      </c>
      <c r="AI10" s="43">
        <f t="shared" si="2"/>
        <v>245616.29</v>
      </c>
      <c r="AJ10" s="31">
        <f t="shared" si="3"/>
        <v>630967.62</v>
      </c>
      <c r="AK10" s="28">
        <f t="shared" si="4"/>
        <v>1746126.76</v>
      </c>
      <c r="AL10" s="46">
        <f t="shared" si="5"/>
        <v>1993428.8000000003</v>
      </c>
      <c r="AM10" s="31">
        <f t="shared" si="6"/>
        <v>-247302.04000000027</v>
      </c>
    </row>
    <row r="11" spans="1:39" x14ac:dyDescent="0.2">
      <c r="A11" s="103" t="s">
        <v>175</v>
      </c>
      <c r="B11" s="103" t="s">
        <v>176</v>
      </c>
      <c r="C11" s="103">
        <v>4386</v>
      </c>
      <c r="D11" s="103" t="s">
        <v>183</v>
      </c>
      <c r="E11" s="282" t="s">
        <v>183</v>
      </c>
      <c r="F11" s="275">
        <v>158179.65</v>
      </c>
      <c r="G11" s="275">
        <v>0</v>
      </c>
      <c r="H11" s="275">
        <v>150092.45000000001</v>
      </c>
      <c r="I11" s="282">
        <v>1315966.51</v>
      </c>
      <c r="J11" s="282">
        <v>433554.73</v>
      </c>
      <c r="M11" s="276">
        <v>47198.86</v>
      </c>
      <c r="O11" s="276">
        <v>200000</v>
      </c>
      <c r="P11" s="276">
        <v>732.77</v>
      </c>
      <c r="S11" s="282">
        <v>-150979.37</v>
      </c>
      <c r="T11" s="282">
        <v>2241809.08</v>
      </c>
      <c r="U11" s="51">
        <v>620148.34</v>
      </c>
      <c r="X11" s="51">
        <v>290750</v>
      </c>
      <c r="Z11" s="277">
        <v>653517</v>
      </c>
      <c r="AA11" s="277">
        <v>34024</v>
      </c>
      <c r="AC11" s="277">
        <v>342476.39</v>
      </c>
      <c r="AD11" s="277">
        <v>147580.95000000001</v>
      </c>
      <c r="AH11" s="94">
        <f t="shared" si="1"/>
        <v>308272.09999999998</v>
      </c>
      <c r="AI11" s="43">
        <f t="shared" si="2"/>
        <v>247931.62999999998</v>
      </c>
      <c r="AJ11" s="31">
        <f t="shared" si="3"/>
        <v>60340.47</v>
      </c>
      <c r="AK11" s="28">
        <f t="shared" si="4"/>
        <v>910898.34</v>
      </c>
      <c r="AL11" s="46">
        <f t="shared" si="5"/>
        <v>1177598.3400000001</v>
      </c>
      <c r="AM11" s="31">
        <f t="shared" si="6"/>
        <v>-266700.00000000012</v>
      </c>
    </row>
    <row r="12" spans="1:39" x14ac:dyDescent="0.2">
      <c r="A12" s="103" t="s">
        <v>175</v>
      </c>
      <c r="B12" s="103" t="s">
        <v>176</v>
      </c>
      <c r="C12" s="103">
        <v>3088</v>
      </c>
      <c r="D12" s="103" t="s">
        <v>185</v>
      </c>
      <c r="E12" s="282" t="s">
        <v>185</v>
      </c>
      <c r="F12" s="275">
        <v>894121.61</v>
      </c>
      <c r="G12" s="275">
        <v>70600</v>
      </c>
      <c r="H12" s="275">
        <v>38179.67</v>
      </c>
      <c r="I12" s="282">
        <v>734680.3</v>
      </c>
      <c r="J12" s="282">
        <v>718939.35</v>
      </c>
      <c r="L12" s="276">
        <v>460000</v>
      </c>
      <c r="M12" s="276">
        <v>29615.47</v>
      </c>
      <c r="S12" s="282">
        <v>1683122.51</v>
      </c>
      <c r="T12" s="282">
        <v>1390481.55</v>
      </c>
      <c r="U12" s="51">
        <v>1053256.71</v>
      </c>
      <c r="W12" s="51">
        <v>1.58</v>
      </c>
      <c r="X12" s="51">
        <v>275800</v>
      </c>
      <c r="Y12" s="51">
        <v>2500</v>
      </c>
      <c r="Z12" s="277">
        <v>908780</v>
      </c>
      <c r="AA12" s="277">
        <v>18485</v>
      </c>
      <c r="AB12" s="277">
        <v>44815</v>
      </c>
      <c r="AC12" s="277">
        <v>1344750.33</v>
      </c>
      <c r="AD12" s="277">
        <v>109350.56</v>
      </c>
      <c r="AH12" s="94">
        <f t="shared" si="1"/>
        <v>1002901.28</v>
      </c>
      <c r="AI12" s="43">
        <f t="shared" si="2"/>
        <v>489615.47</v>
      </c>
      <c r="AJ12" s="31">
        <f t="shared" si="3"/>
        <v>513285.81000000006</v>
      </c>
      <c r="AK12" s="28">
        <f t="shared" si="4"/>
        <v>1331558.29</v>
      </c>
      <c r="AL12" s="46">
        <f t="shared" si="5"/>
        <v>2426180.89</v>
      </c>
      <c r="AM12" s="31">
        <f t="shared" si="6"/>
        <v>-1094622.6000000001</v>
      </c>
    </row>
    <row r="13" spans="1:39" x14ac:dyDescent="0.2">
      <c r="A13" s="103" t="s">
        <v>175</v>
      </c>
      <c r="B13" s="103" t="s">
        <v>176</v>
      </c>
      <c r="C13" s="103">
        <v>2345</v>
      </c>
      <c r="D13" s="103" t="s">
        <v>187</v>
      </c>
      <c r="E13" s="282" t="s">
        <v>187</v>
      </c>
      <c r="F13" s="275">
        <v>716030.4</v>
      </c>
      <c r="G13" s="275">
        <v>0</v>
      </c>
      <c r="H13" s="275">
        <v>40126.15</v>
      </c>
      <c r="I13" s="282">
        <v>520546.48</v>
      </c>
      <c r="J13" s="282">
        <v>653766.74</v>
      </c>
      <c r="L13" s="276">
        <v>0</v>
      </c>
      <c r="M13" s="276">
        <v>74630</v>
      </c>
      <c r="O13" s="276">
        <v>342630</v>
      </c>
      <c r="P13" s="276">
        <v>0</v>
      </c>
      <c r="S13" s="282">
        <v>352694.12</v>
      </c>
      <c r="T13" s="282">
        <v>1997230.39</v>
      </c>
      <c r="U13" s="51">
        <v>226109.97</v>
      </c>
      <c r="X13" s="51">
        <v>296236.09999999998</v>
      </c>
      <c r="Z13" s="277">
        <v>525986.1</v>
      </c>
      <c r="AC13" s="277">
        <v>628701.73</v>
      </c>
      <c r="AD13" s="277">
        <v>208975.79</v>
      </c>
      <c r="AH13" s="94">
        <f t="shared" si="1"/>
        <v>756156.55</v>
      </c>
      <c r="AI13" s="43">
        <f t="shared" si="2"/>
        <v>417260</v>
      </c>
      <c r="AJ13" s="31">
        <f t="shared" si="3"/>
        <v>338896.55000000005</v>
      </c>
      <c r="AK13" s="28">
        <f t="shared" si="4"/>
        <v>522346.06999999995</v>
      </c>
      <c r="AL13" s="46">
        <f t="shared" si="5"/>
        <v>1363663.62</v>
      </c>
      <c r="AM13" s="31">
        <f t="shared" si="6"/>
        <v>-841317.55000000016</v>
      </c>
    </row>
    <row r="14" spans="1:39" s="42" customFormat="1" x14ac:dyDescent="0.2">
      <c r="A14" s="103" t="s">
        <v>175</v>
      </c>
      <c r="B14" s="103" t="s">
        <v>176</v>
      </c>
      <c r="C14" s="103">
        <v>6935</v>
      </c>
      <c r="D14" s="103" t="s">
        <v>189</v>
      </c>
      <c r="E14" s="282" t="s">
        <v>189</v>
      </c>
      <c r="F14" s="275">
        <v>620686.68999999994</v>
      </c>
      <c r="G14" s="275">
        <v>53400</v>
      </c>
      <c r="H14" s="275">
        <v>77226.820000000007</v>
      </c>
      <c r="I14" s="282">
        <v>781194.31</v>
      </c>
      <c r="J14" s="282">
        <v>354017.48</v>
      </c>
      <c r="K14" s="282"/>
      <c r="L14" s="276">
        <v>0</v>
      </c>
      <c r="M14" s="276">
        <v>22701.599999999999</v>
      </c>
      <c r="N14" s="276"/>
      <c r="O14" s="276">
        <v>112898</v>
      </c>
      <c r="P14" s="276">
        <v>0</v>
      </c>
      <c r="Q14" s="282">
        <v>38750</v>
      </c>
      <c r="R14" s="282"/>
      <c r="S14" s="282">
        <v>1123778.19</v>
      </c>
      <c r="T14" s="282">
        <v>2502473.91</v>
      </c>
      <c r="U14" s="51">
        <v>456507.47</v>
      </c>
      <c r="V14" s="51"/>
      <c r="W14" s="51"/>
      <c r="X14" s="51">
        <v>587306.19999999995</v>
      </c>
      <c r="Y14" s="51"/>
      <c r="Z14" s="277">
        <v>908656.2</v>
      </c>
      <c r="AA14" s="277"/>
      <c r="AB14" s="277"/>
      <c r="AC14" s="277">
        <v>433694.71999999997</v>
      </c>
      <c r="AD14" s="277">
        <v>132541.35</v>
      </c>
      <c r="AE14" s="277"/>
      <c r="AF14" s="277"/>
      <c r="AG14" s="277"/>
      <c r="AH14" s="94">
        <f t="shared" si="1"/>
        <v>751313.51</v>
      </c>
      <c r="AI14" s="43">
        <f t="shared" si="2"/>
        <v>135599.6</v>
      </c>
      <c r="AJ14" s="31">
        <f t="shared" si="3"/>
        <v>615713.91</v>
      </c>
      <c r="AK14" s="28">
        <f t="shared" si="4"/>
        <v>1043813.6699999999</v>
      </c>
      <c r="AL14" s="46">
        <f t="shared" si="5"/>
        <v>1474892.27</v>
      </c>
      <c r="AM14" s="31">
        <f t="shared" si="6"/>
        <v>-431078.60000000009</v>
      </c>
    </row>
    <row r="15" spans="1:39" x14ac:dyDescent="0.2">
      <c r="A15" s="103" t="s">
        <v>175</v>
      </c>
      <c r="B15" s="103" t="s">
        <v>176</v>
      </c>
      <c r="C15" s="103">
        <v>5524</v>
      </c>
      <c r="D15" s="103" t="s">
        <v>191</v>
      </c>
      <c r="E15" s="282" t="s">
        <v>191</v>
      </c>
      <c r="F15" s="275">
        <v>296990.46999999997</v>
      </c>
      <c r="G15" s="275">
        <v>26614</v>
      </c>
      <c r="H15" s="275">
        <v>159410.28</v>
      </c>
      <c r="I15" s="282">
        <v>488806.64</v>
      </c>
      <c r="J15" s="282">
        <v>390635.23</v>
      </c>
      <c r="M15" s="276">
        <v>14362.03</v>
      </c>
      <c r="O15" s="276">
        <v>25005</v>
      </c>
      <c r="P15" s="276">
        <v>19900</v>
      </c>
      <c r="S15" s="282">
        <v>-1035693.9</v>
      </c>
      <c r="T15" s="282">
        <v>2525004.41</v>
      </c>
      <c r="U15" s="51">
        <v>595442.03</v>
      </c>
      <c r="X15" s="51">
        <v>570321.69999999995</v>
      </c>
      <c r="Y15" s="51">
        <v>21000</v>
      </c>
      <c r="Z15" s="277">
        <v>799722.7</v>
      </c>
      <c r="AC15" s="277">
        <v>363675.73</v>
      </c>
      <c r="AD15" s="277">
        <v>181927.22</v>
      </c>
      <c r="AH15" s="94">
        <f t="shared" si="1"/>
        <v>483014.75</v>
      </c>
      <c r="AI15" s="43">
        <f t="shared" si="2"/>
        <v>59267.03</v>
      </c>
      <c r="AJ15" s="31">
        <f t="shared" si="3"/>
        <v>423747.72</v>
      </c>
      <c r="AK15" s="28">
        <f t="shared" si="4"/>
        <v>1186763.73</v>
      </c>
      <c r="AL15" s="46">
        <f t="shared" si="5"/>
        <v>1345325.65</v>
      </c>
      <c r="AM15" s="31">
        <f t="shared" si="6"/>
        <v>-158561.91999999993</v>
      </c>
    </row>
    <row r="16" spans="1:39" x14ac:dyDescent="0.2">
      <c r="A16" s="103" t="s">
        <v>175</v>
      </c>
      <c r="B16" s="103" t="s">
        <v>176</v>
      </c>
      <c r="C16" s="103">
        <v>5657</v>
      </c>
      <c r="D16" s="103" t="s">
        <v>193</v>
      </c>
      <c r="E16" s="282" t="s">
        <v>193</v>
      </c>
      <c r="F16" s="275">
        <v>295156.63</v>
      </c>
      <c r="G16" s="275">
        <v>0</v>
      </c>
      <c r="H16" s="275">
        <v>44356.77</v>
      </c>
      <c r="I16" s="282">
        <v>301735.32</v>
      </c>
      <c r="J16" s="282">
        <v>729496.31</v>
      </c>
      <c r="M16" s="276">
        <v>13000</v>
      </c>
      <c r="O16" s="276">
        <v>60000</v>
      </c>
      <c r="S16" s="282">
        <v>-3272095.47</v>
      </c>
      <c r="T16" s="282">
        <v>4613167.97</v>
      </c>
      <c r="U16" s="51">
        <v>670359.93999999994</v>
      </c>
      <c r="X16" s="51">
        <v>314035</v>
      </c>
      <c r="Y16" s="51">
        <v>7500</v>
      </c>
      <c r="Z16" s="277">
        <v>462285</v>
      </c>
      <c r="AB16" s="277">
        <v>9730</v>
      </c>
      <c r="AC16" s="277">
        <v>456979.06</v>
      </c>
      <c r="AD16" s="277">
        <v>81850.350000000006</v>
      </c>
      <c r="AH16" s="94">
        <f t="shared" si="1"/>
        <v>339513.4</v>
      </c>
      <c r="AI16" s="43">
        <f t="shared" si="2"/>
        <v>73000</v>
      </c>
      <c r="AJ16" s="31">
        <f t="shared" si="3"/>
        <v>266513.40000000002</v>
      </c>
      <c r="AK16" s="28">
        <f t="shared" si="4"/>
        <v>991894.94</v>
      </c>
      <c r="AL16" s="46">
        <f t="shared" si="5"/>
        <v>1010844.41</v>
      </c>
      <c r="AM16" s="31">
        <f t="shared" si="6"/>
        <v>-18949.470000000088</v>
      </c>
    </row>
    <row r="17" spans="1:39" x14ac:dyDescent="0.2">
      <c r="A17" s="103" t="s">
        <v>175</v>
      </c>
      <c r="B17" s="103" t="s">
        <v>176</v>
      </c>
      <c r="C17" s="103">
        <v>4057</v>
      </c>
      <c r="D17" s="103" t="s">
        <v>195</v>
      </c>
      <c r="E17" s="282" t="s">
        <v>195</v>
      </c>
      <c r="F17" s="275">
        <v>110744.62</v>
      </c>
      <c r="G17" s="275">
        <v>29024</v>
      </c>
      <c r="H17" s="275">
        <v>102362.51</v>
      </c>
      <c r="I17" s="282">
        <v>1810030.11</v>
      </c>
      <c r="J17" s="282">
        <v>766619.27</v>
      </c>
      <c r="L17" s="276">
        <v>0</v>
      </c>
      <c r="M17" s="276">
        <v>16621.150000000001</v>
      </c>
      <c r="O17" s="276">
        <v>199920</v>
      </c>
      <c r="R17" s="282">
        <v>-1001238.62</v>
      </c>
      <c r="S17" s="282">
        <v>931491.08</v>
      </c>
      <c r="T17" s="282">
        <v>2841083.43</v>
      </c>
      <c r="U17" s="51">
        <v>488413.78</v>
      </c>
      <c r="W17" s="51">
        <v>64.19</v>
      </c>
      <c r="X17" s="51">
        <v>362610</v>
      </c>
      <c r="Z17" s="277">
        <v>609700</v>
      </c>
      <c r="AC17" s="277">
        <v>342887.25</v>
      </c>
      <c r="AD17" s="277">
        <v>61744.25</v>
      </c>
      <c r="AH17" s="94">
        <f t="shared" si="1"/>
        <v>242131.13</v>
      </c>
      <c r="AI17" s="43">
        <f t="shared" si="2"/>
        <v>216541.15</v>
      </c>
      <c r="AJ17" s="31">
        <f t="shared" si="3"/>
        <v>25589.98000000001</v>
      </c>
      <c r="AK17" s="28">
        <f t="shared" si="4"/>
        <v>851087.97</v>
      </c>
      <c r="AL17" s="46">
        <f t="shared" si="5"/>
        <v>1014331.5</v>
      </c>
      <c r="AM17" s="31">
        <f t="shared" si="6"/>
        <v>-163243.53000000003</v>
      </c>
    </row>
    <row r="18" spans="1:39" x14ac:dyDescent="0.2">
      <c r="A18" s="103" t="s">
        <v>175</v>
      </c>
      <c r="B18" s="103" t="s">
        <v>176</v>
      </c>
      <c r="C18" s="103">
        <v>2737</v>
      </c>
      <c r="D18" s="103" t="s">
        <v>197</v>
      </c>
      <c r="E18" s="282" t="s">
        <v>197</v>
      </c>
      <c r="F18" s="275">
        <v>327718.59000000003</v>
      </c>
      <c r="G18" s="275">
        <v>0</v>
      </c>
      <c r="H18" s="275">
        <v>48928.52</v>
      </c>
      <c r="I18" s="282">
        <v>2741728.28</v>
      </c>
      <c r="J18" s="282">
        <v>210522.1</v>
      </c>
      <c r="L18" s="276">
        <v>7000</v>
      </c>
      <c r="M18" s="276">
        <v>9200</v>
      </c>
      <c r="O18" s="276">
        <v>0</v>
      </c>
      <c r="S18" s="282">
        <v>2818559.99</v>
      </c>
      <c r="T18" s="282">
        <v>675062.61</v>
      </c>
      <c r="U18" s="51">
        <v>338360.33</v>
      </c>
      <c r="V18" s="51">
        <v>114950</v>
      </c>
      <c r="W18" s="51">
        <v>16.23</v>
      </c>
      <c r="X18" s="51">
        <v>331640.59999999998</v>
      </c>
      <c r="Y18" s="51">
        <v>12000</v>
      </c>
      <c r="Z18" s="277">
        <v>466440.6</v>
      </c>
      <c r="AC18" s="277">
        <v>254460.68</v>
      </c>
      <c r="AD18" s="277">
        <v>125891.99</v>
      </c>
      <c r="AH18" s="94">
        <f t="shared" si="1"/>
        <v>376647.11000000004</v>
      </c>
      <c r="AI18" s="43">
        <f t="shared" si="2"/>
        <v>16200</v>
      </c>
      <c r="AJ18" s="31">
        <f t="shared" si="3"/>
        <v>360447.11000000004</v>
      </c>
      <c r="AK18" s="28">
        <f t="shared" si="4"/>
        <v>796967.15999999992</v>
      </c>
      <c r="AL18" s="46">
        <f t="shared" si="5"/>
        <v>846793.27</v>
      </c>
      <c r="AM18" s="31">
        <f t="shared" si="6"/>
        <v>-49826.110000000102</v>
      </c>
    </row>
    <row r="19" spans="1:39" x14ac:dyDescent="0.2">
      <c r="A19" s="103" t="s">
        <v>175</v>
      </c>
      <c r="B19" s="103" t="s">
        <v>176</v>
      </c>
      <c r="C19" s="103">
        <v>4167</v>
      </c>
      <c r="D19" s="103" t="s">
        <v>199</v>
      </c>
      <c r="E19" s="282" t="s">
        <v>199</v>
      </c>
      <c r="F19" s="275">
        <v>54991.64</v>
      </c>
      <c r="G19" s="275">
        <v>93600</v>
      </c>
      <c r="H19" s="275">
        <v>78834.399999999994</v>
      </c>
      <c r="I19" s="282">
        <v>270034.01</v>
      </c>
      <c r="J19" s="282">
        <v>547664.43000000005</v>
      </c>
      <c r="M19" s="276">
        <v>12215</v>
      </c>
      <c r="O19" s="276">
        <v>638180</v>
      </c>
      <c r="P19" s="276">
        <v>5265.02</v>
      </c>
      <c r="T19" s="282">
        <v>1767990.24</v>
      </c>
      <c r="U19" s="51">
        <v>514890.09</v>
      </c>
      <c r="X19" s="51">
        <v>436910</v>
      </c>
      <c r="Z19" s="277">
        <v>663710</v>
      </c>
      <c r="AC19" s="277">
        <v>519099.8</v>
      </c>
      <c r="AD19" s="277">
        <v>92682.75</v>
      </c>
      <c r="AH19" s="94">
        <f t="shared" si="1"/>
        <v>227426.04</v>
      </c>
      <c r="AI19" s="43">
        <f t="shared" si="2"/>
        <v>655660.02</v>
      </c>
      <c r="AJ19" s="31">
        <f t="shared" si="3"/>
        <v>-428233.98</v>
      </c>
      <c r="AK19" s="28">
        <f t="shared" si="4"/>
        <v>951800.09000000008</v>
      </c>
      <c r="AL19" s="46">
        <f t="shared" si="5"/>
        <v>1275492.55</v>
      </c>
      <c r="AM19" s="31">
        <f t="shared" si="6"/>
        <v>-323692.45999999996</v>
      </c>
    </row>
    <row r="20" spans="1:39" x14ac:dyDescent="0.2">
      <c r="A20" s="103" t="s">
        <v>175</v>
      </c>
      <c r="B20" s="103" t="s">
        <v>176</v>
      </c>
      <c r="C20" s="103">
        <v>7036</v>
      </c>
      <c r="D20" s="103" t="s">
        <v>201</v>
      </c>
      <c r="E20" s="282" t="s">
        <v>201</v>
      </c>
      <c r="F20" s="275">
        <v>586073.98</v>
      </c>
      <c r="G20" s="275">
        <v>0</v>
      </c>
      <c r="H20" s="275">
        <v>32910.53</v>
      </c>
      <c r="I20" s="282">
        <v>3309186.43</v>
      </c>
      <c r="J20" s="282">
        <v>627572.02</v>
      </c>
      <c r="L20" s="276">
        <v>2000</v>
      </c>
      <c r="M20" s="276">
        <v>10581.3</v>
      </c>
      <c r="O20" s="276">
        <v>196480</v>
      </c>
      <c r="P20" s="276">
        <v>6063.9</v>
      </c>
      <c r="R20" s="282">
        <v>489131.41</v>
      </c>
      <c r="S20" s="282">
        <v>3116195.21</v>
      </c>
      <c r="T20" s="282">
        <v>938360.62</v>
      </c>
      <c r="U20" s="51">
        <v>890521.33</v>
      </c>
      <c r="W20" s="51">
        <v>1466.86</v>
      </c>
      <c r="X20" s="51">
        <v>667471.80000000005</v>
      </c>
      <c r="Z20" s="277">
        <v>969271.8</v>
      </c>
      <c r="AB20" s="277">
        <v>3988</v>
      </c>
      <c r="AC20" s="277">
        <v>528338.16</v>
      </c>
      <c r="AD20" s="277">
        <v>189882.51</v>
      </c>
      <c r="AH20" s="94">
        <f t="shared" si="1"/>
        <v>618984.51</v>
      </c>
      <c r="AI20" s="43">
        <f t="shared" si="2"/>
        <v>215125.19999999998</v>
      </c>
      <c r="AJ20" s="31">
        <f t="shared" si="3"/>
        <v>403859.31000000006</v>
      </c>
      <c r="AK20" s="28">
        <f t="shared" si="4"/>
        <v>1559459.99</v>
      </c>
      <c r="AL20" s="46">
        <f t="shared" si="5"/>
        <v>1691480.47</v>
      </c>
      <c r="AM20" s="31">
        <f t="shared" si="6"/>
        <v>-132020.47999999998</v>
      </c>
    </row>
    <row r="21" spans="1:39" x14ac:dyDescent="0.2">
      <c r="A21" s="103" t="s">
        <v>175</v>
      </c>
      <c r="B21" s="103" t="s">
        <v>176</v>
      </c>
      <c r="C21" s="103">
        <v>4248</v>
      </c>
      <c r="D21" s="103" t="s">
        <v>203</v>
      </c>
      <c r="E21" s="282" t="s">
        <v>203</v>
      </c>
      <c r="F21" s="275">
        <v>76971.61</v>
      </c>
      <c r="G21" s="275">
        <v>15600</v>
      </c>
      <c r="H21" s="275">
        <v>279132.44</v>
      </c>
      <c r="I21" s="282">
        <v>331508.05</v>
      </c>
      <c r="J21" s="282">
        <v>616759.24</v>
      </c>
      <c r="M21" s="276">
        <v>3140</v>
      </c>
      <c r="O21" s="276">
        <v>154541.44</v>
      </c>
      <c r="P21" s="276">
        <v>0</v>
      </c>
      <c r="S21" s="282">
        <v>631542.25</v>
      </c>
      <c r="T21" s="282">
        <v>909939.73</v>
      </c>
      <c r="U21" s="51">
        <v>593884.24</v>
      </c>
      <c r="X21" s="51">
        <v>517350</v>
      </c>
      <c r="Z21" s="277">
        <v>823510</v>
      </c>
      <c r="AC21" s="277">
        <v>546643.76</v>
      </c>
      <c r="AD21" s="277">
        <v>110947.56</v>
      </c>
      <c r="AH21" s="94">
        <f t="shared" si="1"/>
        <v>371704.05</v>
      </c>
      <c r="AI21" s="43">
        <f t="shared" si="2"/>
        <v>157681.44</v>
      </c>
      <c r="AJ21" s="31">
        <f t="shared" si="3"/>
        <v>214022.61</v>
      </c>
      <c r="AK21" s="28">
        <f t="shared" si="4"/>
        <v>1111234.24</v>
      </c>
      <c r="AL21" s="46">
        <f t="shared" si="5"/>
        <v>1481101.32</v>
      </c>
      <c r="AM21" s="31">
        <f t="shared" si="6"/>
        <v>-369867.08000000007</v>
      </c>
    </row>
    <row r="22" spans="1:39" x14ac:dyDescent="0.2">
      <c r="A22" s="103" t="s">
        <v>175</v>
      </c>
      <c r="B22" s="103" t="s">
        <v>176</v>
      </c>
      <c r="C22" s="103">
        <v>4016</v>
      </c>
      <c r="D22" s="103" t="s">
        <v>205</v>
      </c>
      <c r="E22" s="282" t="s">
        <v>205</v>
      </c>
      <c r="F22" s="275">
        <v>606372.21</v>
      </c>
      <c r="G22" s="275">
        <v>74400</v>
      </c>
      <c r="H22" s="275">
        <v>406826.77</v>
      </c>
      <c r="I22" s="282">
        <v>607662.36</v>
      </c>
      <c r="J22" s="282">
        <v>429100.74</v>
      </c>
      <c r="L22" s="276">
        <v>26860</v>
      </c>
      <c r="M22" s="276">
        <v>6036.41</v>
      </c>
      <c r="O22" s="276">
        <v>96000</v>
      </c>
      <c r="P22" s="276">
        <v>5637.89</v>
      </c>
      <c r="S22" s="282">
        <v>415697.8</v>
      </c>
      <c r="T22" s="282">
        <v>1741975.93</v>
      </c>
      <c r="U22" s="51">
        <v>498831.88</v>
      </c>
      <c r="X22" s="51">
        <v>173450</v>
      </c>
      <c r="Z22" s="277">
        <v>437600</v>
      </c>
      <c r="AC22" s="277">
        <v>282657.13</v>
      </c>
      <c r="AD22" s="277">
        <v>72623.7</v>
      </c>
      <c r="AH22" s="94">
        <f t="shared" si="1"/>
        <v>1087598.98</v>
      </c>
      <c r="AI22" s="43">
        <f t="shared" si="2"/>
        <v>134534.30000000002</v>
      </c>
      <c r="AJ22" s="31">
        <f t="shared" si="3"/>
        <v>953064.67999999993</v>
      </c>
      <c r="AK22" s="28">
        <f t="shared" si="4"/>
        <v>672281.88</v>
      </c>
      <c r="AL22" s="46">
        <f t="shared" si="5"/>
        <v>792880.83</v>
      </c>
      <c r="AM22" s="31">
        <f t="shared" si="6"/>
        <v>-120598.94999999995</v>
      </c>
    </row>
    <row r="23" spans="1:39" x14ac:dyDescent="0.2">
      <c r="A23" s="103" t="s">
        <v>175</v>
      </c>
      <c r="B23" s="103" t="s">
        <v>176</v>
      </c>
      <c r="C23" s="103">
        <v>1202</v>
      </c>
      <c r="D23" s="103" t="s">
        <v>207</v>
      </c>
      <c r="E23" s="282" t="s">
        <v>207</v>
      </c>
      <c r="F23" s="275">
        <v>677310.66</v>
      </c>
      <c r="G23" s="275">
        <v>0</v>
      </c>
      <c r="H23" s="275">
        <v>93472.62</v>
      </c>
      <c r="I23" s="282">
        <v>2002422.54</v>
      </c>
      <c r="J23" s="282">
        <v>553103.93000000005</v>
      </c>
      <c r="L23" s="276">
        <v>9000</v>
      </c>
      <c r="M23" s="276">
        <v>16794.169999999998</v>
      </c>
      <c r="O23" s="276">
        <v>257100</v>
      </c>
      <c r="S23" s="282">
        <v>8400</v>
      </c>
      <c r="T23" s="282">
        <v>2083742</v>
      </c>
      <c r="U23" s="51">
        <v>522083.51</v>
      </c>
      <c r="X23" s="51">
        <v>178350</v>
      </c>
      <c r="Z23" s="277">
        <v>432177</v>
      </c>
      <c r="AC23" s="277">
        <v>394485.1</v>
      </c>
      <c r="AD23" s="277">
        <v>105315.86</v>
      </c>
      <c r="AH23" s="94">
        <f t="shared" si="1"/>
        <v>770783.28</v>
      </c>
      <c r="AI23" s="43">
        <f t="shared" si="2"/>
        <v>282894.17</v>
      </c>
      <c r="AJ23" s="31">
        <f t="shared" si="3"/>
        <v>487889.11000000004</v>
      </c>
      <c r="AK23" s="28">
        <f t="shared" si="4"/>
        <v>700433.51</v>
      </c>
      <c r="AL23" s="46">
        <f t="shared" si="5"/>
        <v>931977.96</v>
      </c>
      <c r="AM23" s="31">
        <f t="shared" si="6"/>
        <v>-231544.44999999995</v>
      </c>
    </row>
    <row r="24" spans="1:39" x14ac:dyDescent="0.2">
      <c r="A24" s="103" t="s">
        <v>179</v>
      </c>
      <c r="B24" s="103" t="s">
        <v>209</v>
      </c>
      <c r="C24" s="103">
        <v>6244</v>
      </c>
      <c r="D24" s="103" t="s">
        <v>212</v>
      </c>
      <c r="E24" s="282" t="s">
        <v>212</v>
      </c>
      <c r="F24" s="275">
        <v>68785.25</v>
      </c>
      <c r="G24" s="275">
        <v>0</v>
      </c>
      <c r="H24" s="275">
        <v>24728.69</v>
      </c>
      <c r="I24" s="282">
        <v>109874.38</v>
      </c>
      <c r="J24" s="282">
        <v>200872.98</v>
      </c>
      <c r="R24" s="282">
        <v>-1004325.38</v>
      </c>
      <c r="S24" s="282">
        <v>654578</v>
      </c>
      <c r="T24" s="282">
        <v>3255627.81</v>
      </c>
      <c r="U24" s="51">
        <v>844013.32</v>
      </c>
      <c r="W24" s="51">
        <v>923.32</v>
      </c>
      <c r="X24" s="51">
        <v>587520</v>
      </c>
      <c r="Y24" s="51">
        <v>7500</v>
      </c>
      <c r="Z24" s="277">
        <v>971720</v>
      </c>
      <c r="AA24" s="277">
        <v>5120</v>
      </c>
      <c r="AC24" s="277">
        <v>520030.12</v>
      </c>
      <c r="AD24" s="277">
        <v>75125.34</v>
      </c>
      <c r="AH24" s="94">
        <f t="shared" si="1"/>
        <v>93513.94</v>
      </c>
      <c r="AI24" s="43">
        <f t="shared" si="2"/>
        <v>0</v>
      </c>
      <c r="AJ24" s="31">
        <f t="shared" si="3"/>
        <v>93513.94</v>
      </c>
      <c r="AK24" s="28">
        <f t="shared" si="4"/>
        <v>1439956.64</v>
      </c>
      <c r="AL24" s="46">
        <f t="shared" si="5"/>
        <v>1571995.4600000002</v>
      </c>
      <c r="AM24" s="31">
        <f t="shared" si="6"/>
        <v>-132038.8200000003</v>
      </c>
    </row>
    <row r="25" spans="1:39" x14ac:dyDescent="0.2">
      <c r="A25" s="103" t="s">
        <v>179</v>
      </c>
      <c r="B25" s="103" t="s">
        <v>209</v>
      </c>
      <c r="C25" s="103">
        <v>4760</v>
      </c>
      <c r="D25" s="103" t="s">
        <v>213</v>
      </c>
      <c r="E25" s="282" t="s">
        <v>213</v>
      </c>
      <c r="F25" s="275">
        <v>64534.07</v>
      </c>
      <c r="G25" s="275">
        <v>30000</v>
      </c>
      <c r="H25" s="275">
        <v>3268.39</v>
      </c>
      <c r="I25" s="282">
        <v>1184931.6399999999</v>
      </c>
      <c r="J25" s="282">
        <v>327824.49</v>
      </c>
      <c r="R25" s="282">
        <v>-160236.91</v>
      </c>
      <c r="T25" s="282">
        <v>1812784.26</v>
      </c>
      <c r="U25" s="51">
        <v>643750.87</v>
      </c>
      <c r="W25" s="51">
        <v>400</v>
      </c>
      <c r="X25" s="51">
        <v>744020</v>
      </c>
      <c r="Y25" s="51">
        <v>7500</v>
      </c>
      <c r="Z25" s="277">
        <v>895232</v>
      </c>
      <c r="AC25" s="277">
        <v>452474.78</v>
      </c>
      <c r="AD25" s="277">
        <v>80268.850000000006</v>
      </c>
      <c r="AH25" s="94">
        <f t="shared" si="1"/>
        <v>97802.46</v>
      </c>
      <c r="AI25" s="43">
        <f t="shared" si="2"/>
        <v>0</v>
      </c>
      <c r="AJ25" s="31">
        <f t="shared" si="3"/>
        <v>97802.46</v>
      </c>
      <c r="AK25" s="28">
        <f t="shared" si="4"/>
        <v>1395670.87</v>
      </c>
      <c r="AL25" s="46">
        <f t="shared" si="5"/>
        <v>1427975.6300000001</v>
      </c>
      <c r="AM25" s="31">
        <f t="shared" si="6"/>
        <v>-32304.760000000009</v>
      </c>
    </row>
    <row r="26" spans="1:39" x14ac:dyDescent="0.2">
      <c r="A26" s="103" t="s">
        <v>179</v>
      </c>
      <c r="B26" s="103" t="s">
        <v>209</v>
      </c>
      <c r="C26" s="103">
        <v>3665</v>
      </c>
      <c r="D26" s="103" t="s">
        <v>214</v>
      </c>
      <c r="E26" s="282" t="s">
        <v>214</v>
      </c>
      <c r="F26" s="275">
        <v>35976.51</v>
      </c>
      <c r="G26" s="275">
        <v>0</v>
      </c>
      <c r="H26" s="275">
        <v>17310.939999999999</v>
      </c>
      <c r="I26" s="282">
        <v>46450.36</v>
      </c>
      <c r="J26" s="282">
        <v>-131138.81</v>
      </c>
      <c r="L26" s="276">
        <v>-4661</v>
      </c>
      <c r="M26" s="276">
        <v>3900</v>
      </c>
      <c r="R26" s="282">
        <v>-1725865.28</v>
      </c>
      <c r="T26" s="282">
        <v>1839928.23</v>
      </c>
      <c r="U26" s="51">
        <v>584394.01</v>
      </c>
      <c r="X26" s="51">
        <v>264582.5</v>
      </c>
      <c r="Z26" s="277">
        <v>467641.58</v>
      </c>
      <c r="AC26" s="277">
        <v>453787.94</v>
      </c>
      <c r="AD26" s="277">
        <v>67028.44</v>
      </c>
      <c r="AH26" s="94">
        <f t="shared" si="1"/>
        <v>53287.45</v>
      </c>
      <c r="AI26" s="43">
        <f t="shared" si="2"/>
        <v>-761</v>
      </c>
      <c r="AJ26" s="31">
        <f t="shared" si="3"/>
        <v>54048.45</v>
      </c>
      <c r="AK26" s="28">
        <f t="shared" si="4"/>
        <v>848976.51</v>
      </c>
      <c r="AL26" s="46">
        <f t="shared" si="5"/>
        <v>988457.96</v>
      </c>
      <c r="AM26" s="31">
        <f t="shared" si="6"/>
        <v>-139481.44999999995</v>
      </c>
    </row>
    <row r="27" spans="1:39" x14ac:dyDescent="0.2">
      <c r="A27" s="103" t="s">
        <v>179</v>
      </c>
      <c r="B27" s="103" t="s">
        <v>209</v>
      </c>
      <c r="C27" s="103">
        <v>4355</v>
      </c>
      <c r="D27" s="103" t="s">
        <v>215</v>
      </c>
      <c r="E27" s="282" t="s">
        <v>215</v>
      </c>
      <c r="F27" s="275">
        <v>286906.25</v>
      </c>
      <c r="G27" s="275">
        <v>0</v>
      </c>
      <c r="H27" s="275">
        <v>6240.44</v>
      </c>
      <c r="I27" s="282">
        <v>2309793.35</v>
      </c>
      <c r="J27" s="282">
        <v>763943.45</v>
      </c>
      <c r="M27" s="276">
        <v>119900</v>
      </c>
      <c r="R27" s="282">
        <v>110198.95</v>
      </c>
      <c r="S27" s="282">
        <v>29027.3</v>
      </c>
      <c r="T27" s="282">
        <v>3263098.4</v>
      </c>
      <c r="U27" s="51">
        <v>782770.46</v>
      </c>
      <c r="X27" s="51">
        <v>600050</v>
      </c>
      <c r="Z27" s="277">
        <v>978070</v>
      </c>
      <c r="AC27" s="277">
        <v>452542.62</v>
      </c>
      <c r="AD27" s="277">
        <v>89918</v>
      </c>
      <c r="AH27" s="94">
        <f t="shared" si="1"/>
        <v>293146.69</v>
      </c>
      <c r="AI27" s="43">
        <f t="shared" si="2"/>
        <v>119900</v>
      </c>
      <c r="AJ27" s="31">
        <f t="shared" si="3"/>
        <v>173246.69</v>
      </c>
      <c r="AK27" s="28">
        <f t="shared" si="4"/>
        <v>1382820.46</v>
      </c>
      <c r="AL27" s="46">
        <f t="shared" si="5"/>
        <v>1520530.62</v>
      </c>
      <c r="AM27" s="31">
        <f t="shared" si="6"/>
        <v>-137710.16000000015</v>
      </c>
    </row>
    <row r="28" spans="1:39" x14ac:dyDescent="0.2">
      <c r="A28" s="103" t="s">
        <v>179</v>
      </c>
      <c r="B28" s="103" t="s">
        <v>209</v>
      </c>
      <c r="C28" s="103">
        <v>2703</v>
      </c>
      <c r="D28" s="103" t="s">
        <v>216</v>
      </c>
      <c r="E28" s="282" t="s">
        <v>216</v>
      </c>
      <c r="F28" s="275">
        <v>60733.13</v>
      </c>
      <c r="G28" s="275">
        <v>0</v>
      </c>
      <c r="H28" s="275">
        <v>-3194.45</v>
      </c>
      <c r="I28" s="282">
        <v>2496461.29</v>
      </c>
      <c r="J28" s="282">
        <v>636748.68999999994</v>
      </c>
      <c r="Q28" s="282">
        <v>24608</v>
      </c>
      <c r="T28" s="282">
        <v>3122820.6</v>
      </c>
      <c r="U28" s="51">
        <v>328806.81</v>
      </c>
      <c r="X28" s="51">
        <v>49360</v>
      </c>
      <c r="Z28" s="277">
        <v>122080</v>
      </c>
      <c r="AC28" s="277">
        <v>261381.95</v>
      </c>
      <c r="AD28" s="277">
        <v>49421.66</v>
      </c>
      <c r="AH28" s="94">
        <f t="shared" si="1"/>
        <v>57538.68</v>
      </c>
      <c r="AI28" s="43">
        <f t="shared" si="2"/>
        <v>0</v>
      </c>
      <c r="AJ28" s="31">
        <f t="shared" si="3"/>
        <v>57538.68</v>
      </c>
      <c r="AK28" s="28">
        <f t="shared" si="4"/>
        <v>378166.81</v>
      </c>
      <c r="AL28" s="46">
        <f t="shared" si="5"/>
        <v>432883.61</v>
      </c>
      <c r="AM28" s="31">
        <f t="shared" si="6"/>
        <v>-54716.799999999988</v>
      </c>
    </row>
    <row r="29" spans="1:39" x14ac:dyDescent="0.2">
      <c r="A29" s="103" t="s">
        <v>179</v>
      </c>
      <c r="B29" s="103" t="s">
        <v>209</v>
      </c>
      <c r="C29" s="103">
        <v>3283</v>
      </c>
      <c r="D29" s="103" t="s">
        <v>217</v>
      </c>
      <c r="E29" s="282" t="s">
        <v>217</v>
      </c>
      <c r="F29" s="275">
        <v>224312.46</v>
      </c>
      <c r="G29" s="275">
        <v>31619</v>
      </c>
      <c r="H29" s="275">
        <v>11992.04</v>
      </c>
      <c r="I29" s="282">
        <v>1295052.18</v>
      </c>
      <c r="J29" s="282">
        <v>966122.95</v>
      </c>
      <c r="O29" s="276">
        <v>1993056</v>
      </c>
      <c r="S29" s="282">
        <v>-1667681.77</v>
      </c>
      <c r="T29" s="282">
        <v>2219243.12</v>
      </c>
      <c r="U29" s="51">
        <v>675144.87</v>
      </c>
      <c r="X29" s="51">
        <v>162974.44</v>
      </c>
      <c r="Y29" s="51">
        <v>9000</v>
      </c>
      <c r="Z29" s="277">
        <v>505394.44</v>
      </c>
      <c r="AC29" s="277">
        <v>281125.3</v>
      </c>
      <c r="AD29" s="277">
        <v>80576.789999999994</v>
      </c>
      <c r="AH29" s="94">
        <f t="shared" si="1"/>
        <v>267923.5</v>
      </c>
      <c r="AI29" s="43">
        <f t="shared" si="2"/>
        <v>1993056</v>
      </c>
      <c r="AJ29" s="31">
        <f t="shared" si="3"/>
        <v>-1725132.5</v>
      </c>
      <c r="AK29" s="28">
        <f t="shared" si="4"/>
        <v>847119.31</v>
      </c>
      <c r="AL29" s="46">
        <f t="shared" si="5"/>
        <v>867096.53</v>
      </c>
      <c r="AM29" s="31">
        <f t="shared" si="6"/>
        <v>-19977.219999999972</v>
      </c>
    </row>
    <row r="30" spans="1:39" x14ac:dyDescent="0.2">
      <c r="A30" s="103" t="s">
        <v>179</v>
      </c>
      <c r="B30" s="103" t="s">
        <v>209</v>
      </c>
      <c r="C30" s="103">
        <v>1804</v>
      </c>
      <c r="D30" s="103" t="s">
        <v>218</v>
      </c>
      <c r="E30" s="282" t="s">
        <v>218</v>
      </c>
      <c r="F30" s="275">
        <v>336396.14</v>
      </c>
      <c r="G30" s="275">
        <v>12751.5</v>
      </c>
      <c r="H30" s="275">
        <v>42257.61</v>
      </c>
      <c r="I30" s="282">
        <v>669689.73</v>
      </c>
      <c r="J30" s="282">
        <v>219938.06</v>
      </c>
      <c r="O30" s="276">
        <v>231674</v>
      </c>
      <c r="R30" s="282">
        <v>-210876.62</v>
      </c>
      <c r="T30" s="282">
        <v>1260515.6599999999</v>
      </c>
      <c r="U30" s="51">
        <v>487753.13</v>
      </c>
      <c r="W30" s="51">
        <v>0.57999999999999996</v>
      </c>
      <c r="X30" s="51">
        <v>144605.5</v>
      </c>
      <c r="Z30" s="277">
        <v>374155.5</v>
      </c>
      <c r="AC30" s="277">
        <v>145437.51</v>
      </c>
      <c r="AD30" s="277">
        <v>101155.2</v>
      </c>
      <c r="AH30" s="94">
        <f t="shared" si="1"/>
        <v>391405.25</v>
      </c>
      <c r="AI30" s="43">
        <f t="shared" si="2"/>
        <v>231674</v>
      </c>
      <c r="AJ30" s="31">
        <f t="shared" si="3"/>
        <v>159731.25</v>
      </c>
      <c r="AK30" s="28">
        <f t="shared" si="4"/>
        <v>632359.21</v>
      </c>
      <c r="AL30" s="46">
        <f t="shared" si="5"/>
        <v>620748.21</v>
      </c>
      <c r="AM30" s="31">
        <f t="shared" si="6"/>
        <v>11611</v>
      </c>
    </row>
    <row r="31" spans="1:39" x14ac:dyDescent="0.2">
      <c r="A31" s="103" t="s">
        <v>179</v>
      </c>
      <c r="B31" s="103" t="s">
        <v>209</v>
      </c>
      <c r="C31" s="103">
        <v>2904</v>
      </c>
      <c r="D31" s="103" t="s">
        <v>219</v>
      </c>
      <c r="E31" s="282" t="s">
        <v>219</v>
      </c>
      <c r="F31" s="275">
        <v>56411.97</v>
      </c>
      <c r="G31" s="275">
        <v>0</v>
      </c>
      <c r="H31" s="275">
        <v>4911.57</v>
      </c>
      <c r="I31" s="282">
        <v>401057</v>
      </c>
      <c r="J31" s="282">
        <v>508524.25</v>
      </c>
      <c r="K31" s="282">
        <v>0</v>
      </c>
      <c r="L31" s="276">
        <v>0</v>
      </c>
      <c r="M31" s="276">
        <v>0</v>
      </c>
      <c r="O31" s="276">
        <v>308400</v>
      </c>
      <c r="P31" s="276">
        <v>20000</v>
      </c>
      <c r="Q31" s="282">
        <v>0</v>
      </c>
      <c r="R31" s="282">
        <v>-2190280.75</v>
      </c>
      <c r="S31" s="282">
        <v>0</v>
      </c>
      <c r="T31" s="282">
        <v>3095144.84</v>
      </c>
      <c r="U31" s="51">
        <v>525491.27</v>
      </c>
      <c r="V31" s="51">
        <v>0</v>
      </c>
      <c r="W31" s="51">
        <v>0</v>
      </c>
      <c r="X31" s="51">
        <v>562545</v>
      </c>
      <c r="Y31" s="51">
        <v>110160</v>
      </c>
      <c r="Z31" s="277">
        <v>851441</v>
      </c>
      <c r="AB31" s="277">
        <v>0</v>
      </c>
      <c r="AC31" s="277">
        <v>461708.57</v>
      </c>
      <c r="AD31" s="277">
        <v>137340</v>
      </c>
      <c r="AE31" s="277">
        <v>0</v>
      </c>
      <c r="AF31" s="277">
        <v>0</v>
      </c>
      <c r="AG31" s="277">
        <v>0</v>
      </c>
      <c r="AH31" s="94">
        <f t="shared" si="1"/>
        <v>61323.54</v>
      </c>
      <c r="AI31" s="43">
        <f t="shared" si="2"/>
        <v>328400</v>
      </c>
      <c r="AJ31" s="31">
        <f t="shared" si="3"/>
        <v>-267076.46000000002</v>
      </c>
      <c r="AK31" s="28">
        <f t="shared" si="4"/>
        <v>1198196.27</v>
      </c>
      <c r="AL31" s="46">
        <f t="shared" si="5"/>
        <v>1450489.57</v>
      </c>
      <c r="AM31" s="31">
        <f t="shared" si="6"/>
        <v>-252293.30000000005</v>
      </c>
    </row>
    <row r="32" spans="1:39" x14ac:dyDescent="0.2">
      <c r="A32" s="103" t="s">
        <v>179</v>
      </c>
      <c r="B32" s="103" t="s">
        <v>209</v>
      </c>
      <c r="C32" s="103">
        <v>6953</v>
      </c>
      <c r="D32" s="103" t="s">
        <v>220</v>
      </c>
      <c r="E32" s="282" t="s">
        <v>220</v>
      </c>
      <c r="F32" s="275">
        <v>482334.28</v>
      </c>
      <c r="G32" s="275">
        <v>0</v>
      </c>
      <c r="H32" s="275">
        <v>23492</v>
      </c>
      <c r="I32" s="282">
        <v>1182223.0900000001</v>
      </c>
      <c r="J32" s="282">
        <v>4308766.6500000004</v>
      </c>
      <c r="M32" s="276">
        <v>296210</v>
      </c>
      <c r="R32" s="282">
        <v>-6227238.2800000003</v>
      </c>
      <c r="T32" s="282">
        <v>11903501.289999999</v>
      </c>
      <c r="U32" s="51">
        <v>1440534.48</v>
      </c>
      <c r="V32" s="51">
        <v>702000</v>
      </c>
      <c r="X32" s="51">
        <v>107660</v>
      </c>
      <c r="Z32" s="277">
        <v>532210</v>
      </c>
      <c r="AC32" s="277">
        <v>777396.3</v>
      </c>
      <c r="AD32" s="277">
        <v>796854.67</v>
      </c>
      <c r="AH32" s="94">
        <f t="shared" si="1"/>
        <v>505826.28</v>
      </c>
      <c r="AI32" s="43">
        <f t="shared" si="2"/>
        <v>296210</v>
      </c>
      <c r="AJ32" s="31">
        <f t="shared" si="3"/>
        <v>209616.28000000003</v>
      </c>
      <c r="AK32" s="28">
        <f t="shared" si="4"/>
        <v>2250194.48</v>
      </c>
      <c r="AL32" s="46">
        <f t="shared" si="5"/>
        <v>2106460.9700000002</v>
      </c>
      <c r="AM32" s="31">
        <f t="shared" si="6"/>
        <v>143733.50999999978</v>
      </c>
    </row>
    <row r="33" spans="1:39" x14ac:dyDescent="0.2">
      <c r="A33" s="103" t="s">
        <v>179</v>
      </c>
      <c r="B33" s="103" t="s">
        <v>209</v>
      </c>
      <c r="C33" s="103">
        <v>5358</v>
      </c>
      <c r="D33" s="103" t="s">
        <v>221</v>
      </c>
      <c r="E33" s="282" t="s">
        <v>221</v>
      </c>
      <c r="F33" s="275">
        <v>87528.53</v>
      </c>
      <c r="G33" s="275">
        <v>0</v>
      </c>
      <c r="H33" s="275">
        <v>33802.879999999997</v>
      </c>
      <c r="I33" s="282">
        <v>1814382.73</v>
      </c>
      <c r="J33" s="282">
        <v>15</v>
      </c>
      <c r="T33" s="282">
        <v>4127803.68</v>
      </c>
      <c r="U33" s="51">
        <v>828494.78</v>
      </c>
      <c r="X33" s="51">
        <v>375000</v>
      </c>
      <c r="Z33" s="277">
        <v>807100</v>
      </c>
      <c r="AC33" s="277">
        <v>308875.03999999998</v>
      </c>
      <c r="AD33" s="277">
        <v>37041.64</v>
      </c>
      <c r="AH33" s="94">
        <f t="shared" si="1"/>
        <v>121331.41</v>
      </c>
      <c r="AI33" s="43">
        <f t="shared" si="2"/>
        <v>0</v>
      </c>
      <c r="AJ33" s="31">
        <f t="shared" si="3"/>
        <v>121331.41</v>
      </c>
      <c r="AK33" s="28">
        <f t="shared" si="4"/>
        <v>1203494.78</v>
      </c>
      <c r="AL33" s="46">
        <f t="shared" si="5"/>
        <v>1153016.68</v>
      </c>
      <c r="AM33" s="31">
        <f t="shared" si="6"/>
        <v>50478.100000000093</v>
      </c>
    </row>
    <row r="34" spans="1:39" x14ac:dyDescent="0.2">
      <c r="A34" s="103" t="s">
        <v>179</v>
      </c>
      <c r="B34" s="103" t="s">
        <v>209</v>
      </c>
      <c r="C34" s="103">
        <v>1450</v>
      </c>
      <c r="D34" s="103" t="s">
        <v>222</v>
      </c>
      <c r="E34" s="282" t="s">
        <v>222</v>
      </c>
      <c r="F34" s="275">
        <v>160081.78</v>
      </c>
      <c r="G34" s="275">
        <v>87729.8</v>
      </c>
      <c r="H34" s="275">
        <v>167765.68</v>
      </c>
      <c r="I34" s="282">
        <v>714593.57</v>
      </c>
      <c r="J34" s="282">
        <v>191112.11</v>
      </c>
      <c r="S34" s="282">
        <v>1238239.96</v>
      </c>
      <c r="U34" s="51">
        <v>781071.22</v>
      </c>
      <c r="Y34" s="51">
        <v>690</v>
      </c>
      <c r="Z34" s="277">
        <v>293587</v>
      </c>
      <c r="AC34" s="277">
        <v>323225.03999999998</v>
      </c>
      <c r="AD34" s="277">
        <v>78812.2</v>
      </c>
      <c r="AH34" s="94">
        <f t="shared" si="1"/>
        <v>415577.26</v>
      </c>
      <c r="AI34" s="43">
        <f t="shared" si="2"/>
        <v>0</v>
      </c>
      <c r="AJ34" s="31">
        <f t="shared" si="3"/>
        <v>415577.26</v>
      </c>
      <c r="AK34" s="28">
        <f t="shared" si="4"/>
        <v>781761.22</v>
      </c>
      <c r="AL34" s="46">
        <f t="shared" si="5"/>
        <v>695624.24</v>
      </c>
      <c r="AM34" s="31">
        <f t="shared" si="6"/>
        <v>86136.979999999981</v>
      </c>
    </row>
    <row r="35" spans="1:39" x14ac:dyDescent="0.2">
      <c r="A35" s="103" t="s">
        <v>179</v>
      </c>
      <c r="B35" s="103" t="s">
        <v>209</v>
      </c>
      <c r="C35" s="103">
        <v>1590</v>
      </c>
      <c r="D35" s="103" t="s">
        <v>223</v>
      </c>
      <c r="E35" s="282" t="s">
        <v>223</v>
      </c>
      <c r="F35" s="275">
        <v>326339.13</v>
      </c>
      <c r="G35" s="275">
        <v>0</v>
      </c>
      <c r="H35" s="275">
        <v>47984.09</v>
      </c>
      <c r="I35" s="282">
        <v>667256.75</v>
      </c>
      <c r="J35" s="282">
        <v>392112.07</v>
      </c>
      <c r="K35" s="282">
        <v>1</v>
      </c>
      <c r="T35" s="282">
        <v>2563303.2200000002</v>
      </c>
      <c r="U35" s="51">
        <v>987067.8</v>
      </c>
      <c r="X35" s="51">
        <v>174410</v>
      </c>
      <c r="Z35" s="277">
        <v>463168</v>
      </c>
      <c r="AC35" s="277">
        <v>249250.75</v>
      </c>
      <c r="AD35" s="277">
        <v>140407.07</v>
      </c>
      <c r="AH35" s="94">
        <f t="shared" si="1"/>
        <v>374323.22</v>
      </c>
      <c r="AI35" s="43">
        <f t="shared" si="2"/>
        <v>0</v>
      </c>
      <c r="AJ35" s="31">
        <f t="shared" si="3"/>
        <v>374323.22</v>
      </c>
      <c r="AK35" s="28">
        <f t="shared" si="4"/>
        <v>1161477.8</v>
      </c>
      <c r="AL35" s="46">
        <f t="shared" si="5"/>
        <v>852825.82000000007</v>
      </c>
      <c r="AM35" s="31">
        <f t="shared" si="6"/>
        <v>308651.98</v>
      </c>
    </row>
    <row r="36" spans="1:39" x14ac:dyDescent="0.2">
      <c r="A36" s="103" t="s">
        <v>182</v>
      </c>
      <c r="B36" s="103" t="s">
        <v>225</v>
      </c>
      <c r="C36" s="103">
        <v>6255</v>
      </c>
      <c r="D36" s="103" t="s">
        <v>227</v>
      </c>
      <c r="E36" s="282" t="s">
        <v>227</v>
      </c>
      <c r="F36" s="275">
        <v>1237929.58</v>
      </c>
      <c r="G36" s="275">
        <v>3378</v>
      </c>
      <c r="H36" s="275">
        <v>43704.89</v>
      </c>
      <c r="I36" s="282">
        <v>808798.92</v>
      </c>
      <c r="J36" s="282">
        <v>90511.46</v>
      </c>
      <c r="M36" s="276">
        <v>24773.1</v>
      </c>
      <c r="O36" s="276">
        <v>342690</v>
      </c>
      <c r="P36" s="276">
        <v>0</v>
      </c>
      <c r="T36" s="282">
        <v>3551030.77</v>
      </c>
      <c r="U36" s="51">
        <v>475206.74</v>
      </c>
      <c r="X36" s="51">
        <v>785875.28</v>
      </c>
      <c r="Z36" s="277">
        <v>1063085.28</v>
      </c>
      <c r="AC36" s="277">
        <v>239150.97</v>
      </c>
      <c r="AD36" s="277">
        <v>60473.05</v>
      </c>
      <c r="AH36" s="94">
        <f t="shared" ref="AH36:AH71" si="7">SUM(F36:H36)</f>
        <v>1285012.47</v>
      </c>
      <c r="AI36" s="43">
        <f t="shared" si="2"/>
        <v>367463.1</v>
      </c>
      <c r="AJ36" s="31">
        <f t="shared" si="3"/>
        <v>917549.37</v>
      </c>
      <c r="AK36" s="28">
        <f t="shared" si="4"/>
        <v>1261082.02</v>
      </c>
      <c r="AL36" s="46">
        <f t="shared" si="5"/>
        <v>1362709.3</v>
      </c>
      <c r="AM36" s="31">
        <f t="shared" si="6"/>
        <v>-101627.28000000003</v>
      </c>
    </row>
    <row r="37" spans="1:39" x14ac:dyDescent="0.2">
      <c r="A37" s="103" t="s">
        <v>182</v>
      </c>
      <c r="B37" s="103" t="s">
        <v>225</v>
      </c>
      <c r="C37" s="103">
        <v>4295</v>
      </c>
      <c r="D37" s="103" t="s">
        <v>228</v>
      </c>
      <c r="E37" s="282" t="s">
        <v>228</v>
      </c>
      <c r="F37" s="275">
        <v>506677.59</v>
      </c>
      <c r="G37" s="275">
        <v>10484</v>
      </c>
      <c r="H37" s="275">
        <v>10640.94</v>
      </c>
      <c r="I37" s="282">
        <v>470339.24</v>
      </c>
      <c r="J37" s="282">
        <v>259504.42</v>
      </c>
      <c r="M37" s="276">
        <v>22571.78</v>
      </c>
      <c r="O37" s="276">
        <v>26480</v>
      </c>
      <c r="P37" s="276">
        <v>173</v>
      </c>
      <c r="S37" s="282">
        <v>81435.63</v>
      </c>
      <c r="T37" s="282">
        <v>1930924.79</v>
      </c>
      <c r="U37" s="51">
        <v>329543.71999999997</v>
      </c>
      <c r="X37" s="51">
        <v>310800</v>
      </c>
      <c r="Z37" s="277">
        <v>463606</v>
      </c>
      <c r="AC37" s="277">
        <v>141083.10999999999</v>
      </c>
      <c r="AD37" s="277">
        <v>140208.87</v>
      </c>
      <c r="AH37" s="94">
        <f t="shared" si="7"/>
        <v>527802.53</v>
      </c>
      <c r="AI37" s="43">
        <f t="shared" si="2"/>
        <v>49224.78</v>
      </c>
      <c r="AJ37" s="31">
        <f t="shared" si="3"/>
        <v>478577.75</v>
      </c>
      <c r="AK37" s="28">
        <f t="shared" si="4"/>
        <v>640343.72</v>
      </c>
      <c r="AL37" s="46">
        <f t="shared" si="5"/>
        <v>744897.98</v>
      </c>
      <c r="AM37" s="31">
        <f t="shared" si="6"/>
        <v>-104554.26000000001</v>
      </c>
    </row>
    <row r="38" spans="1:39" x14ac:dyDescent="0.2">
      <c r="A38" s="103" t="s">
        <v>182</v>
      </c>
      <c r="B38" s="103" t="s">
        <v>225</v>
      </c>
      <c r="C38" s="103">
        <v>5791</v>
      </c>
      <c r="D38" s="103" t="s">
        <v>229</v>
      </c>
      <c r="E38" s="282" t="s">
        <v>229</v>
      </c>
      <c r="F38" s="275">
        <v>148054.41</v>
      </c>
      <c r="G38" s="275">
        <v>59838</v>
      </c>
      <c r="H38" s="275">
        <v>13091.25</v>
      </c>
      <c r="I38" s="282">
        <v>253874.22</v>
      </c>
      <c r="J38" s="282">
        <v>196836.67</v>
      </c>
      <c r="M38" s="276">
        <v>32004.6</v>
      </c>
      <c r="O38" s="276">
        <v>218954</v>
      </c>
      <c r="P38" s="276">
        <v>619.35</v>
      </c>
      <c r="S38" s="282">
        <v>133908.93</v>
      </c>
      <c r="T38" s="282">
        <v>2854572.07</v>
      </c>
      <c r="U38" s="51">
        <v>667954.44999999995</v>
      </c>
      <c r="V38" s="51">
        <v>191030</v>
      </c>
      <c r="X38" s="51">
        <v>137592</v>
      </c>
      <c r="Z38" s="277">
        <v>467578</v>
      </c>
      <c r="AB38" s="277">
        <v>4630</v>
      </c>
      <c r="AC38" s="277">
        <v>557828.73</v>
      </c>
      <c r="AD38" s="277">
        <v>174506.69</v>
      </c>
      <c r="AG38" s="277">
        <v>58000</v>
      </c>
      <c r="AH38" s="94">
        <f t="shared" si="7"/>
        <v>220983.66</v>
      </c>
      <c r="AI38" s="43">
        <f t="shared" si="2"/>
        <v>251577.95</v>
      </c>
      <c r="AJ38" s="31">
        <f t="shared" si="3"/>
        <v>-30594.290000000008</v>
      </c>
      <c r="AK38" s="28">
        <f t="shared" si="4"/>
        <v>996576.45</v>
      </c>
      <c r="AL38" s="46">
        <f t="shared" si="5"/>
        <v>1262543.42</v>
      </c>
      <c r="AM38" s="31">
        <f t="shared" si="6"/>
        <v>-265966.96999999997</v>
      </c>
    </row>
    <row r="39" spans="1:39" x14ac:dyDescent="0.2">
      <c r="A39" s="103" t="s">
        <v>182</v>
      </c>
      <c r="B39" s="103" t="s">
        <v>225</v>
      </c>
      <c r="C39" s="103">
        <v>2483</v>
      </c>
      <c r="D39" s="103" t="s">
        <v>230</v>
      </c>
      <c r="E39" s="282" t="s">
        <v>230</v>
      </c>
      <c r="F39" s="275">
        <v>485671.38</v>
      </c>
      <c r="G39" s="275">
        <v>34308.800000000003</v>
      </c>
      <c r="H39" s="275">
        <v>24348.39</v>
      </c>
      <c r="I39" s="282">
        <v>544357.94999999995</v>
      </c>
      <c r="J39" s="282">
        <v>84613.33</v>
      </c>
      <c r="M39" s="276">
        <v>10960.26</v>
      </c>
      <c r="O39" s="276">
        <v>0</v>
      </c>
      <c r="P39" s="276">
        <v>0</v>
      </c>
      <c r="Q39" s="282">
        <v>20000</v>
      </c>
      <c r="R39" s="282">
        <v>-261641.49</v>
      </c>
      <c r="T39" s="282">
        <v>1440362.48</v>
      </c>
      <c r="U39" s="51">
        <v>356965.79</v>
      </c>
      <c r="V39" s="51">
        <v>23250</v>
      </c>
      <c r="W39" s="51">
        <v>3.11</v>
      </c>
      <c r="X39" s="51">
        <v>320558</v>
      </c>
      <c r="Z39" s="277">
        <v>416608</v>
      </c>
      <c r="AC39" s="277">
        <v>236509.05</v>
      </c>
      <c r="AD39" s="277">
        <v>57241.25</v>
      </c>
      <c r="AH39" s="94">
        <f t="shared" si="7"/>
        <v>544328.56999999995</v>
      </c>
      <c r="AI39" s="43">
        <f t="shared" si="2"/>
        <v>10960.26</v>
      </c>
      <c r="AJ39" s="31">
        <f t="shared" si="3"/>
        <v>533368.30999999994</v>
      </c>
      <c r="AK39" s="28">
        <f t="shared" si="4"/>
        <v>700776.89999999991</v>
      </c>
      <c r="AL39" s="46">
        <f t="shared" si="5"/>
        <v>710358.3</v>
      </c>
      <c r="AM39" s="31">
        <f t="shared" si="6"/>
        <v>-9581.4000000001397</v>
      </c>
    </row>
    <row r="40" spans="1:39" x14ac:dyDescent="0.2">
      <c r="A40" s="103" t="s">
        <v>182</v>
      </c>
      <c r="B40" s="103" t="s">
        <v>225</v>
      </c>
      <c r="C40" s="103">
        <v>2151</v>
      </c>
      <c r="D40" s="103" t="s">
        <v>231</v>
      </c>
      <c r="E40" s="282" t="s">
        <v>231</v>
      </c>
      <c r="F40" s="275">
        <v>392405.04</v>
      </c>
      <c r="G40" s="275">
        <v>15913.59</v>
      </c>
      <c r="H40" s="275">
        <v>18179.740000000002</v>
      </c>
      <c r="I40" s="282">
        <v>97168.78</v>
      </c>
      <c r="J40" s="282">
        <v>246879.83</v>
      </c>
      <c r="M40" s="276">
        <v>9587.5</v>
      </c>
      <c r="O40" s="276">
        <v>30000</v>
      </c>
      <c r="P40" s="276">
        <v>0</v>
      </c>
      <c r="S40" s="282">
        <v>100154.92</v>
      </c>
      <c r="T40" s="282">
        <v>455164.99</v>
      </c>
      <c r="U40" s="51">
        <v>452147.35</v>
      </c>
      <c r="W40" s="51">
        <v>2.2999999999999998</v>
      </c>
      <c r="X40" s="51">
        <v>428556.84</v>
      </c>
      <c r="Y40" s="51">
        <v>527</v>
      </c>
      <c r="Z40" s="277">
        <v>682612.84</v>
      </c>
      <c r="AA40" s="277">
        <v>9520</v>
      </c>
      <c r="AC40" s="277">
        <v>210170.75</v>
      </c>
      <c r="AD40" s="277">
        <v>24126.82</v>
      </c>
      <c r="AH40" s="94">
        <f t="shared" si="7"/>
        <v>426498.37</v>
      </c>
      <c r="AI40" s="43">
        <f t="shared" si="2"/>
        <v>39587.5</v>
      </c>
      <c r="AJ40" s="31">
        <f t="shared" si="3"/>
        <v>386910.87</v>
      </c>
      <c r="AK40" s="28">
        <f t="shared" si="4"/>
        <v>881233.49</v>
      </c>
      <c r="AL40" s="46">
        <f t="shared" si="5"/>
        <v>926430.40999999992</v>
      </c>
      <c r="AM40" s="31">
        <f t="shared" si="6"/>
        <v>-45196.919999999925</v>
      </c>
    </row>
    <row r="41" spans="1:39" x14ac:dyDescent="0.2">
      <c r="A41" s="103" t="s">
        <v>182</v>
      </c>
      <c r="B41" s="103" t="s">
        <v>225</v>
      </c>
      <c r="C41" s="103">
        <v>2636</v>
      </c>
      <c r="D41" s="103" t="s">
        <v>232</v>
      </c>
      <c r="E41" s="282" t="s">
        <v>232</v>
      </c>
      <c r="F41" s="275">
        <v>385634.24</v>
      </c>
      <c r="G41" s="275">
        <v>286</v>
      </c>
      <c r="H41" s="275">
        <v>34694.800000000003</v>
      </c>
      <c r="I41" s="282">
        <v>259388.66</v>
      </c>
      <c r="J41" s="282">
        <v>168617.12</v>
      </c>
      <c r="M41" s="276">
        <v>9578</v>
      </c>
      <c r="O41" s="276">
        <v>320602.88</v>
      </c>
      <c r="P41" s="276">
        <v>6283.89</v>
      </c>
      <c r="S41" s="282">
        <v>-78769.67</v>
      </c>
      <c r="T41" s="282">
        <v>1976836.89</v>
      </c>
      <c r="U41" s="51">
        <v>408700.73</v>
      </c>
      <c r="X41" s="51">
        <v>371926.14</v>
      </c>
      <c r="Z41" s="277">
        <v>504626.14</v>
      </c>
      <c r="AB41" s="277">
        <v>37140</v>
      </c>
      <c r="AC41" s="277">
        <v>230729.41</v>
      </c>
      <c r="AD41" s="277">
        <v>75656.02</v>
      </c>
      <c r="AH41" s="94">
        <f t="shared" si="7"/>
        <v>420615.04</v>
      </c>
      <c r="AI41" s="43">
        <f t="shared" si="2"/>
        <v>336464.77</v>
      </c>
      <c r="AJ41" s="31">
        <f t="shared" si="3"/>
        <v>84150.26999999996</v>
      </c>
      <c r="AK41" s="28">
        <f t="shared" si="4"/>
        <v>780626.87</v>
      </c>
      <c r="AL41" s="46">
        <f t="shared" si="5"/>
        <v>848151.57000000007</v>
      </c>
      <c r="AM41" s="31">
        <f t="shared" si="6"/>
        <v>-67524.70000000007</v>
      </c>
    </row>
    <row r="42" spans="1:39" x14ac:dyDescent="0.2">
      <c r="A42" s="103" t="s">
        <v>182</v>
      </c>
      <c r="B42" s="103" t="s">
        <v>225</v>
      </c>
      <c r="C42" s="103">
        <v>4545</v>
      </c>
      <c r="D42" s="103" t="s">
        <v>233</v>
      </c>
      <c r="E42" s="282" t="s">
        <v>233</v>
      </c>
      <c r="F42" s="275">
        <v>521194.75</v>
      </c>
      <c r="G42" s="275">
        <v>17547</v>
      </c>
      <c r="H42" s="275">
        <v>62779.16</v>
      </c>
      <c r="I42" s="282">
        <v>641707.92000000004</v>
      </c>
      <c r="J42" s="282">
        <v>227806.94</v>
      </c>
      <c r="M42" s="276">
        <v>18636.64</v>
      </c>
      <c r="O42" s="276">
        <v>163225</v>
      </c>
      <c r="P42" s="276">
        <v>3142.66</v>
      </c>
      <c r="S42" s="282">
        <v>1444</v>
      </c>
      <c r="T42" s="282">
        <v>1732965.71</v>
      </c>
      <c r="U42" s="51">
        <v>515591.61</v>
      </c>
      <c r="V42" s="51">
        <v>7200</v>
      </c>
      <c r="X42" s="51">
        <v>276090.83</v>
      </c>
      <c r="Y42" s="51">
        <v>142000</v>
      </c>
      <c r="Z42" s="277">
        <v>553790.82999999996</v>
      </c>
      <c r="AB42" s="277">
        <v>6260</v>
      </c>
      <c r="AC42" s="277">
        <v>435595.41</v>
      </c>
      <c r="AD42" s="277">
        <v>85645.05</v>
      </c>
      <c r="AH42" s="94">
        <f t="shared" si="7"/>
        <v>601520.91</v>
      </c>
      <c r="AI42" s="43">
        <f t="shared" si="2"/>
        <v>185004.30000000002</v>
      </c>
      <c r="AJ42" s="31">
        <f t="shared" si="3"/>
        <v>416516.61</v>
      </c>
      <c r="AK42" s="28">
        <f t="shared" si="4"/>
        <v>940882.44</v>
      </c>
      <c r="AL42" s="46">
        <f t="shared" si="5"/>
        <v>1081291.29</v>
      </c>
      <c r="AM42" s="31">
        <f t="shared" si="6"/>
        <v>-140408.85000000009</v>
      </c>
    </row>
    <row r="43" spans="1:39" x14ac:dyDescent="0.2">
      <c r="A43" s="103" t="s">
        <v>182</v>
      </c>
      <c r="B43" s="103" t="s">
        <v>225</v>
      </c>
      <c r="C43" s="103">
        <v>2870</v>
      </c>
      <c r="D43" s="103" t="s">
        <v>234</v>
      </c>
      <c r="E43" s="282" t="s">
        <v>234</v>
      </c>
      <c r="F43" s="275">
        <v>509989.81</v>
      </c>
      <c r="G43" s="275">
        <v>40657.58</v>
      </c>
      <c r="H43" s="275">
        <v>99515.25</v>
      </c>
      <c r="I43" s="282">
        <v>515345.6</v>
      </c>
      <c r="J43" s="282">
        <v>134160.38</v>
      </c>
      <c r="M43" s="276">
        <v>11056.89</v>
      </c>
      <c r="O43" s="276">
        <v>83800</v>
      </c>
      <c r="P43" s="276">
        <v>141.54</v>
      </c>
      <c r="T43" s="282">
        <v>2083523.09</v>
      </c>
      <c r="U43" s="51">
        <v>401015.13</v>
      </c>
      <c r="X43" s="51">
        <v>295806</v>
      </c>
      <c r="Z43" s="277">
        <v>509906</v>
      </c>
      <c r="AA43" s="277">
        <v>7710</v>
      </c>
      <c r="AC43" s="277">
        <v>246124.98</v>
      </c>
      <c r="AD43" s="277">
        <v>157965.12</v>
      </c>
      <c r="AG43" s="277">
        <v>5200</v>
      </c>
      <c r="AH43" s="94">
        <f t="shared" si="7"/>
        <v>650162.64</v>
      </c>
      <c r="AI43" s="43">
        <f t="shared" si="2"/>
        <v>94998.43</v>
      </c>
      <c r="AJ43" s="31">
        <f t="shared" si="3"/>
        <v>555164.21</v>
      </c>
      <c r="AK43" s="28">
        <f t="shared" si="4"/>
        <v>696821.13</v>
      </c>
      <c r="AL43" s="46">
        <f t="shared" si="5"/>
        <v>926906.1</v>
      </c>
      <c r="AM43" s="31">
        <f t="shared" si="6"/>
        <v>-230084.96999999997</v>
      </c>
    </row>
    <row r="44" spans="1:39" x14ac:dyDescent="0.2">
      <c r="A44" s="103" t="s">
        <v>182</v>
      </c>
      <c r="B44" s="103" t="s">
        <v>225</v>
      </c>
      <c r="C44" s="103">
        <v>3482</v>
      </c>
      <c r="D44" s="103" t="s">
        <v>235</v>
      </c>
      <c r="E44" s="282" t="s">
        <v>235</v>
      </c>
      <c r="F44" s="275">
        <v>241843.05</v>
      </c>
      <c r="G44" s="275">
        <v>23000</v>
      </c>
      <c r="H44" s="275">
        <v>12612.74</v>
      </c>
      <c r="I44" s="282">
        <v>1111105.1200000001</v>
      </c>
      <c r="J44" s="282">
        <v>269488.33</v>
      </c>
      <c r="L44" s="276">
        <v>-3000</v>
      </c>
      <c r="M44" s="276">
        <v>1101.3</v>
      </c>
      <c r="U44" s="51">
        <v>340915.18</v>
      </c>
      <c r="X44" s="51">
        <v>299512.5</v>
      </c>
      <c r="Z44" s="277">
        <v>524843.5</v>
      </c>
      <c r="AC44" s="277">
        <v>216026.54</v>
      </c>
      <c r="AD44" s="277">
        <v>92985.8</v>
      </c>
      <c r="AH44" s="94">
        <f t="shared" si="7"/>
        <v>277455.78999999998</v>
      </c>
      <c r="AI44" s="43">
        <f t="shared" si="2"/>
        <v>-1898.7</v>
      </c>
      <c r="AJ44" s="31">
        <f t="shared" si="3"/>
        <v>279354.49</v>
      </c>
      <c r="AK44" s="28">
        <f t="shared" si="4"/>
        <v>640427.67999999993</v>
      </c>
      <c r="AL44" s="46">
        <f t="shared" si="5"/>
        <v>833855.84000000008</v>
      </c>
      <c r="AM44" s="31">
        <f t="shared" si="6"/>
        <v>-193428.16000000015</v>
      </c>
    </row>
    <row r="45" spans="1:39" x14ac:dyDescent="0.2">
      <c r="A45" s="103" t="s">
        <v>182</v>
      </c>
      <c r="B45" s="103" t="s">
        <v>225</v>
      </c>
      <c r="C45" s="103">
        <v>4225</v>
      </c>
      <c r="D45" s="103" t="s">
        <v>236</v>
      </c>
      <c r="E45" s="282" t="s">
        <v>236</v>
      </c>
      <c r="F45" s="275">
        <v>70354.48</v>
      </c>
      <c r="G45" s="275">
        <v>84212.58</v>
      </c>
      <c r="H45" s="275">
        <v>37190.69</v>
      </c>
      <c r="I45" s="282">
        <v>716015.1</v>
      </c>
      <c r="J45" s="282">
        <v>310379.94</v>
      </c>
      <c r="M45" s="276">
        <v>30065.33</v>
      </c>
      <c r="O45" s="276">
        <v>0</v>
      </c>
      <c r="P45" s="276">
        <v>2770.73</v>
      </c>
      <c r="T45" s="282">
        <v>1500565.11</v>
      </c>
      <c r="U45" s="51">
        <v>639973.78</v>
      </c>
      <c r="V45" s="51">
        <v>20000</v>
      </c>
      <c r="X45" s="51">
        <v>357437.5</v>
      </c>
      <c r="Y45" s="51">
        <v>9200</v>
      </c>
      <c r="Z45" s="277">
        <v>679927.5</v>
      </c>
      <c r="AC45" s="277">
        <v>299499.55</v>
      </c>
      <c r="AD45" s="277">
        <v>97497.600000000006</v>
      </c>
      <c r="AH45" s="94">
        <f t="shared" si="7"/>
        <v>191757.75</v>
      </c>
      <c r="AI45" s="43">
        <f t="shared" si="2"/>
        <v>32836.060000000005</v>
      </c>
      <c r="AJ45" s="31">
        <f t="shared" si="3"/>
        <v>158921.69</v>
      </c>
      <c r="AK45" s="28">
        <f t="shared" si="4"/>
        <v>1026611.28</v>
      </c>
      <c r="AL45" s="46">
        <f t="shared" si="5"/>
        <v>1076924.6500000001</v>
      </c>
      <c r="AM45" s="31">
        <f t="shared" si="6"/>
        <v>-50313.370000000112</v>
      </c>
    </row>
    <row r="46" spans="1:39" x14ac:dyDescent="0.2">
      <c r="A46" s="103" t="s">
        <v>182</v>
      </c>
      <c r="B46" s="103" t="s">
        <v>225</v>
      </c>
      <c r="C46" s="103">
        <v>3058</v>
      </c>
      <c r="D46" s="103" t="s">
        <v>238</v>
      </c>
      <c r="E46" s="282" t="s">
        <v>238</v>
      </c>
      <c r="F46" s="275">
        <v>81284.67</v>
      </c>
      <c r="G46" s="275">
        <v>2219</v>
      </c>
      <c r="H46" s="275">
        <v>12150.04</v>
      </c>
      <c r="I46" s="282">
        <v>38310.410000000003</v>
      </c>
      <c r="J46" s="282">
        <v>223084.92</v>
      </c>
      <c r="K46" s="282">
        <v>1</v>
      </c>
      <c r="M46" s="276">
        <v>12543</v>
      </c>
      <c r="O46" s="276">
        <v>45350</v>
      </c>
      <c r="T46" s="282">
        <v>2280594.58</v>
      </c>
      <c r="U46" s="51">
        <v>387455.51</v>
      </c>
      <c r="X46" s="51">
        <v>665868.5</v>
      </c>
      <c r="Z46" s="277">
        <v>796718.5</v>
      </c>
      <c r="AC46" s="277">
        <v>254112.21</v>
      </c>
      <c r="AD46" s="277">
        <v>73787.039999999994</v>
      </c>
      <c r="AH46" s="94">
        <f t="shared" si="7"/>
        <v>95653.709999999992</v>
      </c>
      <c r="AI46" s="43">
        <f t="shared" si="2"/>
        <v>57893</v>
      </c>
      <c r="AJ46" s="31">
        <f t="shared" si="3"/>
        <v>37760.709999999992</v>
      </c>
      <c r="AK46" s="28">
        <f t="shared" si="4"/>
        <v>1053324.01</v>
      </c>
      <c r="AL46" s="46">
        <f t="shared" si="5"/>
        <v>1124617.75</v>
      </c>
      <c r="AM46" s="31">
        <f t="shared" si="6"/>
        <v>-71293.739999999991</v>
      </c>
    </row>
    <row r="47" spans="1:39" x14ac:dyDescent="0.2">
      <c r="A47" s="103" t="s">
        <v>184</v>
      </c>
      <c r="B47" s="103" t="s">
        <v>240</v>
      </c>
      <c r="C47" s="103">
        <v>2820</v>
      </c>
      <c r="D47" s="103" t="s">
        <v>242</v>
      </c>
      <c r="E47" s="284" t="s">
        <v>242</v>
      </c>
      <c r="F47" s="275">
        <v>278392.56</v>
      </c>
      <c r="G47" s="275">
        <v>13383.5</v>
      </c>
      <c r="H47" s="275">
        <v>5481.05</v>
      </c>
      <c r="I47" s="282">
        <v>5689101.8399999999</v>
      </c>
      <c r="J47" s="282">
        <v>1358033.05</v>
      </c>
      <c r="L47" s="276">
        <v>0</v>
      </c>
      <c r="M47" s="276">
        <v>10200</v>
      </c>
      <c r="R47" s="282">
        <v>-1171647.55</v>
      </c>
      <c r="S47" s="282">
        <v>-242640.46</v>
      </c>
      <c r="T47" s="282">
        <v>2114009</v>
      </c>
      <c r="U47" s="51">
        <v>152062.73000000001</v>
      </c>
      <c r="W47" s="51">
        <v>98.67</v>
      </c>
      <c r="X47" s="51">
        <v>341511.7</v>
      </c>
      <c r="Z47" s="277">
        <v>445961.7</v>
      </c>
      <c r="AB47" s="277">
        <v>3500</v>
      </c>
      <c r="AC47" s="277">
        <v>192584.66</v>
      </c>
      <c r="AD47" s="277">
        <v>198113.94</v>
      </c>
      <c r="AH47" s="94">
        <f t="shared" si="7"/>
        <v>297257.11</v>
      </c>
      <c r="AI47" s="43">
        <f t="shared" si="2"/>
        <v>10200</v>
      </c>
      <c r="AJ47" s="31">
        <f t="shared" si="3"/>
        <v>287057.11</v>
      </c>
      <c r="AK47" s="28">
        <f t="shared" si="4"/>
        <v>493673.10000000003</v>
      </c>
      <c r="AL47" s="46">
        <f t="shared" si="5"/>
        <v>840160.3</v>
      </c>
      <c r="AM47" s="31">
        <f t="shared" si="6"/>
        <v>-346487.2</v>
      </c>
    </row>
    <row r="48" spans="1:39" x14ac:dyDescent="0.2">
      <c r="A48" s="103" t="s">
        <v>184</v>
      </c>
      <c r="B48" s="103" t="s">
        <v>240</v>
      </c>
      <c r="C48" s="103">
        <v>3895</v>
      </c>
      <c r="D48" s="103" t="s">
        <v>243</v>
      </c>
      <c r="E48" s="282" t="s">
        <v>243</v>
      </c>
      <c r="F48" s="275">
        <v>139204.91</v>
      </c>
      <c r="G48" s="275">
        <v>55158.400000000001</v>
      </c>
      <c r="H48" s="275">
        <v>32897.910000000003</v>
      </c>
      <c r="I48" s="282">
        <v>3421728.99</v>
      </c>
      <c r="J48" s="282">
        <v>141016.98000000001</v>
      </c>
      <c r="L48" s="276">
        <v>0</v>
      </c>
      <c r="M48" s="276">
        <v>33228</v>
      </c>
      <c r="O48" s="276">
        <v>31440</v>
      </c>
      <c r="P48" s="276">
        <v>247</v>
      </c>
      <c r="R48" s="282">
        <v>488987.81</v>
      </c>
      <c r="S48" s="282">
        <v>99932.02</v>
      </c>
      <c r="T48" s="282">
        <v>1646714.98</v>
      </c>
      <c r="U48" s="51">
        <v>395810.77</v>
      </c>
      <c r="X48" s="51">
        <v>168052.5</v>
      </c>
      <c r="Z48" s="277">
        <v>379929.5</v>
      </c>
      <c r="AC48" s="277">
        <v>317585.86</v>
      </c>
      <c r="AD48" s="277">
        <v>109870.13</v>
      </c>
      <c r="AH48" s="94">
        <f t="shared" si="7"/>
        <v>227261.22</v>
      </c>
      <c r="AI48" s="43">
        <f t="shared" si="2"/>
        <v>64915</v>
      </c>
      <c r="AJ48" s="31">
        <f t="shared" si="3"/>
        <v>162346.22</v>
      </c>
      <c r="AK48" s="28">
        <f t="shared" si="4"/>
        <v>563863.27</v>
      </c>
      <c r="AL48" s="46">
        <f t="shared" si="5"/>
        <v>807385.49</v>
      </c>
      <c r="AM48" s="31">
        <f t="shared" si="6"/>
        <v>-243522.21999999997</v>
      </c>
    </row>
    <row r="49" spans="1:39" x14ac:dyDescent="0.2">
      <c r="A49" s="103" t="s">
        <v>184</v>
      </c>
      <c r="B49" s="103" t="s">
        <v>240</v>
      </c>
      <c r="C49" s="103">
        <v>2041</v>
      </c>
      <c r="D49" s="103" t="s">
        <v>244</v>
      </c>
      <c r="E49" s="282" t="s">
        <v>244</v>
      </c>
      <c r="F49" s="275">
        <v>656255.61</v>
      </c>
      <c r="G49" s="275">
        <v>0</v>
      </c>
      <c r="H49" s="275">
        <v>12000.15</v>
      </c>
      <c r="I49" s="282">
        <v>1678059.09</v>
      </c>
      <c r="J49" s="282">
        <v>2093641.32</v>
      </c>
      <c r="K49" s="282">
        <v>73999</v>
      </c>
      <c r="L49" s="276">
        <v>0</v>
      </c>
      <c r="M49" s="276">
        <v>11210</v>
      </c>
      <c r="S49" s="282">
        <v>17357.63</v>
      </c>
      <c r="T49" s="282">
        <v>2273364.33</v>
      </c>
      <c r="U49" s="51">
        <v>118411.75</v>
      </c>
      <c r="W49" s="51">
        <v>1671.62</v>
      </c>
      <c r="X49" s="51">
        <v>270450</v>
      </c>
      <c r="Z49" s="277">
        <v>454050</v>
      </c>
      <c r="AC49" s="277">
        <v>225820.11</v>
      </c>
      <c r="AD49" s="277">
        <v>112760.28</v>
      </c>
      <c r="AH49" s="94">
        <f t="shared" si="7"/>
        <v>668255.76</v>
      </c>
      <c r="AI49" s="43">
        <f t="shared" si="2"/>
        <v>11210</v>
      </c>
      <c r="AJ49" s="31">
        <f t="shared" si="3"/>
        <v>657045.76000000001</v>
      </c>
      <c r="AK49" s="28">
        <f t="shared" si="4"/>
        <v>390533.37</v>
      </c>
      <c r="AL49" s="46">
        <f t="shared" si="5"/>
        <v>792630.39</v>
      </c>
      <c r="AM49" s="31">
        <f t="shared" si="6"/>
        <v>-402097.02</v>
      </c>
    </row>
    <row r="50" spans="1:39" x14ac:dyDescent="0.2">
      <c r="A50" s="103" t="s">
        <v>186</v>
      </c>
      <c r="B50" s="103" t="s">
        <v>246</v>
      </c>
      <c r="C50" s="103">
        <v>2880</v>
      </c>
      <c r="D50" s="103" t="s">
        <v>248</v>
      </c>
      <c r="E50" s="282" t="s">
        <v>248</v>
      </c>
      <c r="F50" s="275">
        <v>590887.15</v>
      </c>
      <c r="G50" s="275">
        <v>1064</v>
      </c>
      <c r="H50" s="275">
        <v>85.12</v>
      </c>
      <c r="I50" s="282">
        <v>189675.23</v>
      </c>
      <c r="J50" s="282">
        <v>642748.54</v>
      </c>
      <c r="L50" s="276">
        <v>0</v>
      </c>
      <c r="M50" s="276">
        <v>0</v>
      </c>
      <c r="S50" s="282">
        <v>181461.1</v>
      </c>
      <c r="T50" s="282">
        <v>2191305.25</v>
      </c>
      <c r="U50" s="51">
        <v>874431.02</v>
      </c>
      <c r="X50" s="51">
        <v>592057</v>
      </c>
      <c r="Z50" s="277">
        <v>775407</v>
      </c>
      <c r="AC50" s="277">
        <v>196203.06</v>
      </c>
      <c r="AD50" s="277">
        <v>102361.05</v>
      </c>
      <c r="AH50" s="94">
        <f t="shared" si="7"/>
        <v>592036.27</v>
      </c>
      <c r="AI50" s="43">
        <f t="shared" si="2"/>
        <v>0</v>
      </c>
      <c r="AJ50" s="31">
        <f t="shared" si="3"/>
        <v>592036.27</v>
      </c>
      <c r="AK50" s="28">
        <f t="shared" si="4"/>
        <v>1466488.02</v>
      </c>
      <c r="AL50" s="46">
        <f t="shared" si="5"/>
        <v>1073971.1100000001</v>
      </c>
      <c r="AM50" s="31">
        <f t="shared" si="6"/>
        <v>392516.90999999992</v>
      </c>
    </row>
    <row r="51" spans="1:39" x14ac:dyDescent="0.2">
      <c r="A51" s="103" t="s">
        <v>186</v>
      </c>
      <c r="B51" s="103" t="s">
        <v>246</v>
      </c>
      <c r="C51" s="103">
        <v>9821</v>
      </c>
      <c r="D51" s="103" t="s">
        <v>249</v>
      </c>
      <c r="E51" s="282" t="s">
        <v>249</v>
      </c>
      <c r="F51" s="275">
        <v>2436725.48</v>
      </c>
      <c r="G51" s="275">
        <v>0</v>
      </c>
      <c r="H51" s="275">
        <v>50725.94</v>
      </c>
      <c r="I51" s="282">
        <v>1009444.27</v>
      </c>
      <c r="J51" s="282">
        <v>366606.33</v>
      </c>
      <c r="L51" s="276">
        <v>0</v>
      </c>
      <c r="M51" s="276">
        <v>0</v>
      </c>
      <c r="O51" s="276">
        <v>168474.55</v>
      </c>
      <c r="P51" s="276">
        <v>189.39</v>
      </c>
      <c r="S51" s="282">
        <v>-84.89</v>
      </c>
      <c r="T51" s="282">
        <v>2281491.52</v>
      </c>
      <c r="U51" s="51">
        <v>2152656.89</v>
      </c>
      <c r="V51" s="51">
        <v>132251</v>
      </c>
      <c r="X51" s="51">
        <v>790134.66</v>
      </c>
      <c r="Z51" s="277">
        <v>1187474.6599999999</v>
      </c>
      <c r="AA51" s="277">
        <v>14668.8</v>
      </c>
      <c r="AC51" s="277">
        <v>795986.2</v>
      </c>
      <c r="AD51" s="277">
        <v>105040.65</v>
      </c>
      <c r="AH51" s="94">
        <f t="shared" si="7"/>
        <v>2487451.42</v>
      </c>
      <c r="AI51" s="43">
        <f t="shared" si="2"/>
        <v>168663.94</v>
      </c>
      <c r="AJ51" s="31">
        <f t="shared" si="3"/>
        <v>2318787.48</v>
      </c>
      <c r="AK51" s="28">
        <f t="shared" si="4"/>
        <v>3075042.5500000003</v>
      </c>
      <c r="AL51" s="46">
        <f t="shared" si="5"/>
        <v>2103170.31</v>
      </c>
      <c r="AM51" s="31">
        <f t="shared" si="6"/>
        <v>971872.24000000022</v>
      </c>
    </row>
    <row r="52" spans="1:39" x14ac:dyDescent="0.2">
      <c r="A52" s="103" t="s">
        <v>186</v>
      </c>
      <c r="B52" s="103" t="s">
        <v>246</v>
      </c>
      <c r="C52" s="103">
        <v>4858</v>
      </c>
      <c r="D52" s="103" t="s">
        <v>250</v>
      </c>
      <c r="E52" s="282" t="s">
        <v>250</v>
      </c>
      <c r="F52" s="275">
        <v>371012.9</v>
      </c>
      <c r="G52" s="275">
        <v>0</v>
      </c>
      <c r="H52" s="275">
        <v>55975.95</v>
      </c>
      <c r="I52" s="282">
        <v>154527.21</v>
      </c>
      <c r="J52" s="282">
        <v>535329.64</v>
      </c>
      <c r="L52" s="276">
        <v>0</v>
      </c>
      <c r="M52" s="276">
        <v>0</v>
      </c>
      <c r="O52" s="276">
        <v>133340</v>
      </c>
      <c r="P52" s="276">
        <v>2961.72</v>
      </c>
      <c r="T52" s="282">
        <v>2647377.69</v>
      </c>
      <c r="U52" s="51">
        <v>1453388.08</v>
      </c>
      <c r="V52" s="51">
        <v>500</v>
      </c>
      <c r="X52" s="51">
        <v>555160</v>
      </c>
      <c r="Y52" s="51">
        <v>20000</v>
      </c>
      <c r="Z52" s="277">
        <v>952910</v>
      </c>
      <c r="AC52" s="277">
        <v>558527.80000000005</v>
      </c>
      <c r="AD52" s="277">
        <v>76101.55</v>
      </c>
      <c r="AH52" s="94">
        <f t="shared" si="7"/>
        <v>426988.85000000003</v>
      </c>
      <c r="AI52" s="43">
        <f t="shared" si="2"/>
        <v>136301.72</v>
      </c>
      <c r="AJ52" s="31">
        <f t="shared" si="3"/>
        <v>290687.13</v>
      </c>
      <c r="AK52" s="28">
        <f t="shared" si="4"/>
        <v>2029048.08</v>
      </c>
      <c r="AL52" s="46">
        <f t="shared" si="5"/>
        <v>1587539.35</v>
      </c>
      <c r="AM52" s="31">
        <f t="shared" si="6"/>
        <v>441508.73</v>
      </c>
    </row>
    <row r="53" spans="1:39" x14ac:dyDescent="0.2">
      <c r="A53" s="103" t="s">
        <v>186</v>
      </c>
      <c r="B53" s="103" t="s">
        <v>246</v>
      </c>
      <c r="C53" s="103">
        <v>5652</v>
      </c>
      <c r="D53" s="103" t="s">
        <v>251</v>
      </c>
      <c r="E53" s="282" t="s">
        <v>251</v>
      </c>
      <c r="F53" s="275">
        <v>874996.31</v>
      </c>
      <c r="G53" s="275">
        <v>0</v>
      </c>
      <c r="H53" s="275">
        <v>9646.35</v>
      </c>
      <c r="I53" s="282">
        <v>321922.65999999997</v>
      </c>
      <c r="J53" s="282">
        <v>398149.86</v>
      </c>
      <c r="L53" s="276">
        <v>0</v>
      </c>
      <c r="M53" s="276">
        <v>0</v>
      </c>
      <c r="O53" s="276">
        <v>562484.64</v>
      </c>
      <c r="P53" s="276">
        <v>3126</v>
      </c>
      <c r="T53" s="282">
        <v>4706462.17</v>
      </c>
      <c r="U53" s="51">
        <v>1127271.53</v>
      </c>
      <c r="W53" s="51">
        <v>1550.15</v>
      </c>
      <c r="X53" s="51">
        <v>847577.64</v>
      </c>
      <c r="Z53" s="277">
        <v>944822.64</v>
      </c>
      <c r="AB53" s="277">
        <v>1000</v>
      </c>
      <c r="AC53" s="277">
        <v>694765.51</v>
      </c>
      <c r="AD53" s="277">
        <v>90815.45</v>
      </c>
      <c r="AH53" s="94">
        <f t="shared" si="7"/>
        <v>884642.66</v>
      </c>
      <c r="AI53" s="43">
        <f t="shared" si="2"/>
        <v>565610.64</v>
      </c>
      <c r="AJ53" s="31">
        <f t="shared" si="3"/>
        <v>319032.02</v>
      </c>
      <c r="AK53" s="28">
        <f t="shared" si="4"/>
        <v>1976399.3199999998</v>
      </c>
      <c r="AL53" s="46">
        <f t="shared" si="5"/>
        <v>1731403.5999999999</v>
      </c>
      <c r="AM53" s="31">
        <f t="shared" si="6"/>
        <v>244995.71999999997</v>
      </c>
    </row>
    <row r="54" spans="1:39" x14ac:dyDescent="0.2">
      <c r="A54" s="103" t="s">
        <v>188</v>
      </c>
      <c r="B54" s="103" t="s">
        <v>253</v>
      </c>
      <c r="C54" s="103">
        <v>2823</v>
      </c>
      <c r="D54" s="103" t="s">
        <v>255</v>
      </c>
      <c r="E54" s="282" t="s">
        <v>255</v>
      </c>
      <c r="F54" s="275">
        <v>499399.38</v>
      </c>
      <c r="G54" s="275">
        <v>3448</v>
      </c>
      <c r="H54" s="275">
        <v>78048.2</v>
      </c>
      <c r="I54" s="282">
        <v>1578034.77</v>
      </c>
      <c r="J54" s="282">
        <v>411376.2</v>
      </c>
      <c r="K54" s="282">
        <v>0</v>
      </c>
      <c r="P54" s="276">
        <v>197</v>
      </c>
      <c r="S54" s="282">
        <v>1916233.64</v>
      </c>
      <c r="T54" s="282">
        <v>954921</v>
      </c>
      <c r="U54" s="51">
        <v>358568.73</v>
      </c>
      <c r="X54" s="51">
        <v>158980</v>
      </c>
      <c r="Y54" s="51">
        <v>282008</v>
      </c>
      <c r="Z54" s="277">
        <v>377113</v>
      </c>
      <c r="AB54" s="277">
        <v>3264</v>
      </c>
      <c r="AC54" s="277">
        <v>426229.86</v>
      </c>
      <c r="AD54" s="277">
        <v>93994.96</v>
      </c>
      <c r="AG54" s="277">
        <v>200000</v>
      </c>
      <c r="AH54" s="94">
        <f t="shared" si="7"/>
        <v>580895.57999999996</v>
      </c>
      <c r="AI54" s="43">
        <f t="shared" si="2"/>
        <v>197</v>
      </c>
      <c r="AJ54" s="31">
        <f t="shared" si="3"/>
        <v>580698.57999999996</v>
      </c>
      <c r="AK54" s="28">
        <f t="shared" si="4"/>
        <v>799556.73</v>
      </c>
      <c r="AL54" s="46">
        <f t="shared" si="5"/>
        <v>1100601.8199999998</v>
      </c>
      <c r="AM54" s="31">
        <f t="shared" si="6"/>
        <v>-301045.08999999985</v>
      </c>
    </row>
    <row r="55" spans="1:39" x14ac:dyDescent="0.2">
      <c r="A55" s="103" t="s">
        <v>188</v>
      </c>
      <c r="B55" s="103" t="s">
        <v>253</v>
      </c>
      <c r="C55" s="103">
        <v>4818</v>
      </c>
      <c r="D55" s="103" t="s">
        <v>256</v>
      </c>
      <c r="E55" s="282" t="s">
        <v>256</v>
      </c>
      <c r="F55" s="275">
        <v>1097668.5900000001</v>
      </c>
      <c r="G55" s="275">
        <v>35800</v>
      </c>
      <c r="H55" s="275">
        <v>20227.2</v>
      </c>
      <c r="I55" s="282">
        <v>711292.99</v>
      </c>
      <c r="J55" s="282">
        <v>408989.3</v>
      </c>
      <c r="O55" s="276">
        <v>817875.32</v>
      </c>
      <c r="P55" s="276">
        <v>2278</v>
      </c>
      <c r="S55" s="282">
        <v>105652.68</v>
      </c>
      <c r="T55" s="282">
        <v>2528782.23</v>
      </c>
      <c r="U55" s="51">
        <v>460851.68</v>
      </c>
      <c r="W55" s="51">
        <v>60.33</v>
      </c>
      <c r="X55" s="51">
        <v>238630</v>
      </c>
      <c r="Y55" s="51">
        <v>24200</v>
      </c>
      <c r="Z55" s="277">
        <v>500981</v>
      </c>
      <c r="AA55" s="277">
        <v>31850</v>
      </c>
      <c r="AC55" s="277">
        <v>1254715.02</v>
      </c>
      <c r="AD55" s="277">
        <v>116806.14</v>
      </c>
      <c r="AH55" s="94">
        <f t="shared" si="7"/>
        <v>1153695.79</v>
      </c>
      <c r="AI55" s="43">
        <f t="shared" si="2"/>
        <v>820153.32</v>
      </c>
      <c r="AJ55" s="31">
        <f t="shared" si="3"/>
        <v>333542.47000000009</v>
      </c>
      <c r="AK55" s="28">
        <f t="shared" si="4"/>
        <v>723742.01</v>
      </c>
      <c r="AL55" s="46">
        <f t="shared" si="5"/>
        <v>1904352.16</v>
      </c>
      <c r="AM55" s="31">
        <f t="shared" si="6"/>
        <v>-1180610.1499999999</v>
      </c>
    </row>
    <row r="56" spans="1:39" x14ac:dyDescent="0.2">
      <c r="A56" s="103" t="s">
        <v>188</v>
      </c>
      <c r="B56" s="103" t="s">
        <v>253</v>
      </c>
      <c r="C56" s="103">
        <v>2500</v>
      </c>
      <c r="D56" s="103" t="s">
        <v>257</v>
      </c>
      <c r="E56" s="282" t="s">
        <v>257</v>
      </c>
      <c r="F56" s="275">
        <v>392475.59</v>
      </c>
      <c r="H56" s="275">
        <v>28826.86</v>
      </c>
      <c r="I56" s="282">
        <v>978599.42</v>
      </c>
      <c r="J56" s="282">
        <v>126361.18</v>
      </c>
      <c r="O56" s="276">
        <v>387273</v>
      </c>
      <c r="P56" s="276">
        <v>1155</v>
      </c>
      <c r="S56" s="282">
        <v>-1260569.22</v>
      </c>
      <c r="T56" s="282">
        <v>2500517.0699999998</v>
      </c>
      <c r="U56" s="51">
        <v>500460.76</v>
      </c>
      <c r="X56" s="51">
        <v>234160</v>
      </c>
      <c r="Y56" s="51">
        <v>11400</v>
      </c>
      <c r="Z56" s="277">
        <v>391175</v>
      </c>
      <c r="AA56" s="277">
        <v>18752</v>
      </c>
      <c r="AC56" s="277">
        <v>355929.61</v>
      </c>
      <c r="AD56" s="277">
        <v>78276.95</v>
      </c>
      <c r="AG56" s="277">
        <v>4000</v>
      </c>
      <c r="AH56" s="94">
        <f t="shared" si="7"/>
        <v>421302.45</v>
      </c>
      <c r="AI56" s="43">
        <f t="shared" si="2"/>
        <v>388428</v>
      </c>
      <c r="AJ56" s="31">
        <f t="shared" si="3"/>
        <v>32874.450000000012</v>
      </c>
      <c r="AK56" s="28">
        <f t="shared" si="4"/>
        <v>746020.76</v>
      </c>
      <c r="AL56" s="46">
        <f t="shared" si="5"/>
        <v>848133.55999999994</v>
      </c>
      <c r="AM56" s="31">
        <f t="shared" si="6"/>
        <v>-102112.79999999993</v>
      </c>
    </row>
    <row r="57" spans="1:39" x14ac:dyDescent="0.2">
      <c r="A57" s="103" t="s">
        <v>188</v>
      </c>
      <c r="B57" s="103" t="s">
        <v>253</v>
      </c>
      <c r="C57" s="103">
        <v>4429</v>
      </c>
      <c r="D57" s="103" t="s">
        <v>258</v>
      </c>
      <c r="E57" s="282" t="s">
        <v>258</v>
      </c>
      <c r="F57" s="275">
        <v>551093.85</v>
      </c>
      <c r="H57" s="275">
        <v>63540.63</v>
      </c>
      <c r="I57" s="282">
        <v>558126.93000000005</v>
      </c>
      <c r="J57" s="282">
        <v>403708.66</v>
      </c>
      <c r="O57" s="276">
        <v>43763.49</v>
      </c>
      <c r="P57" s="276">
        <v>2638.8</v>
      </c>
      <c r="S57" s="282">
        <v>-122552.74</v>
      </c>
      <c r="T57" s="282">
        <v>1946573.94</v>
      </c>
      <c r="U57" s="51">
        <v>652267.74</v>
      </c>
      <c r="X57" s="51">
        <v>214900</v>
      </c>
      <c r="Y57" s="51">
        <v>37800</v>
      </c>
      <c r="Z57" s="277">
        <v>519833</v>
      </c>
      <c r="AA57" s="277">
        <v>13328</v>
      </c>
      <c r="AC57" s="277">
        <v>529116.41</v>
      </c>
      <c r="AD57" s="277">
        <v>136643.75</v>
      </c>
      <c r="AH57" s="94">
        <f t="shared" si="7"/>
        <v>614634.48</v>
      </c>
      <c r="AI57" s="43">
        <f t="shared" si="2"/>
        <v>46402.29</v>
      </c>
      <c r="AJ57" s="31">
        <f t="shared" si="3"/>
        <v>568232.18999999994</v>
      </c>
      <c r="AK57" s="28">
        <f t="shared" si="4"/>
        <v>904967.74</v>
      </c>
      <c r="AL57" s="46">
        <f t="shared" si="5"/>
        <v>1198921.1600000001</v>
      </c>
      <c r="AM57" s="31">
        <f t="shared" si="6"/>
        <v>-293953.42000000016</v>
      </c>
    </row>
    <row r="58" spans="1:39" x14ac:dyDescent="0.2">
      <c r="A58" s="103" t="s">
        <v>188</v>
      </c>
      <c r="B58" s="103" t="s">
        <v>253</v>
      </c>
      <c r="C58" s="103">
        <v>3247</v>
      </c>
      <c r="D58" s="103" t="s">
        <v>259</v>
      </c>
      <c r="E58" s="282" t="s">
        <v>259</v>
      </c>
      <c r="F58" s="275">
        <v>61295.45</v>
      </c>
      <c r="H58" s="275">
        <v>36310.19</v>
      </c>
      <c r="I58" s="282">
        <v>229107.65</v>
      </c>
      <c r="J58" s="282">
        <v>97631.05</v>
      </c>
      <c r="O58" s="276">
        <v>50535.519999999997</v>
      </c>
      <c r="P58" s="276">
        <v>454</v>
      </c>
      <c r="S58" s="282">
        <v>-329480.03999999998</v>
      </c>
      <c r="T58" s="282">
        <v>980950.37</v>
      </c>
      <c r="U58" s="51">
        <v>918514.34</v>
      </c>
      <c r="X58" s="51">
        <v>207570</v>
      </c>
      <c r="Y58" s="51">
        <v>3000</v>
      </c>
      <c r="Z58" s="277">
        <v>267287</v>
      </c>
      <c r="AA58" s="277">
        <v>7905</v>
      </c>
      <c r="AC58" s="277">
        <v>1106076</v>
      </c>
      <c r="AD58" s="277">
        <v>25931.85</v>
      </c>
      <c r="AH58" s="94">
        <f t="shared" si="7"/>
        <v>97605.64</v>
      </c>
      <c r="AI58" s="43">
        <f t="shared" si="2"/>
        <v>50989.52</v>
      </c>
      <c r="AJ58" s="31">
        <f t="shared" si="3"/>
        <v>46616.12</v>
      </c>
      <c r="AK58" s="28">
        <f t="shared" si="4"/>
        <v>1129084.3399999999</v>
      </c>
      <c r="AL58" s="46">
        <f t="shared" si="5"/>
        <v>1407199.85</v>
      </c>
      <c r="AM58" s="31">
        <f t="shared" si="6"/>
        <v>-278115.51000000024</v>
      </c>
    </row>
    <row r="59" spans="1:39" x14ac:dyDescent="0.2">
      <c r="A59" s="115" t="s">
        <v>188</v>
      </c>
      <c r="B59" s="115" t="s">
        <v>253</v>
      </c>
      <c r="C59" s="115">
        <v>1126</v>
      </c>
      <c r="D59" s="115" t="s">
        <v>260</v>
      </c>
      <c r="E59" s="282" t="s">
        <v>260</v>
      </c>
      <c r="F59" s="275">
        <v>265051.8</v>
      </c>
      <c r="H59" s="275">
        <v>6303.48</v>
      </c>
      <c r="I59" s="282">
        <v>1051231.08</v>
      </c>
      <c r="J59" s="282">
        <v>44947.72</v>
      </c>
      <c r="O59" s="276">
        <v>123445</v>
      </c>
      <c r="P59" s="276">
        <v>528</v>
      </c>
      <c r="S59" s="282">
        <v>-349889.96</v>
      </c>
      <c r="T59" s="282">
        <v>1692734.22</v>
      </c>
      <c r="U59" s="51">
        <v>192337.83</v>
      </c>
      <c r="X59" s="51">
        <v>146090</v>
      </c>
      <c r="Y59" s="51">
        <v>12200</v>
      </c>
      <c r="Z59" s="277">
        <v>215824</v>
      </c>
      <c r="AA59" s="277">
        <v>1756</v>
      </c>
      <c r="AC59" s="277">
        <v>169759.95</v>
      </c>
      <c r="AD59" s="277">
        <v>62571.06</v>
      </c>
      <c r="AH59" s="94">
        <f t="shared" si="7"/>
        <v>271355.27999999997</v>
      </c>
      <c r="AI59" s="43">
        <f t="shared" si="2"/>
        <v>123973</v>
      </c>
      <c r="AJ59" s="31">
        <f t="shared" si="3"/>
        <v>147382.27999999997</v>
      </c>
      <c r="AK59" s="28">
        <f t="shared" si="4"/>
        <v>350627.82999999996</v>
      </c>
      <c r="AL59" s="46">
        <f t="shared" si="5"/>
        <v>449911.01</v>
      </c>
      <c r="AM59" s="31">
        <f t="shared" si="6"/>
        <v>-99283.180000000051</v>
      </c>
    </row>
    <row r="60" spans="1:39" s="74" customFormat="1" x14ac:dyDescent="0.2">
      <c r="A60" s="103" t="s">
        <v>190</v>
      </c>
      <c r="B60" s="103" t="s">
        <v>262</v>
      </c>
      <c r="C60" s="103">
        <v>3728</v>
      </c>
      <c r="D60" s="103" t="s">
        <v>264</v>
      </c>
      <c r="E60" s="282" t="s">
        <v>264</v>
      </c>
      <c r="F60" s="275">
        <v>528739.56000000006</v>
      </c>
      <c r="G60" s="275">
        <v>0</v>
      </c>
      <c r="H60" s="275">
        <v>17993.75</v>
      </c>
      <c r="I60" s="282">
        <v>792489.7</v>
      </c>
      <c r="J60" s="282">
        <v>-479480.1</v>
      </c>
      <c r="K60" s="282"/>
      <c r="L60" s="276">
        <v>48374</v>
      </c>
      <c r="M60" s="276">
        <v>0</v>
      </c>
      <c r="N60" s="276"/>
      <c r="O60" s="276">
        <v>550319</v>
      </c>
      <c r="P60" s="276"/>
      <c r="Q60" s="282"/>
      <c r="R60" s="282"/>
      <c r="S60" s="282">
        <v>-2127372.7599999998</v>
      </c>
      <c r="T60" s="282">
        <v>2210713.7999999998</v>
      </c>
      <c r="U60" s="51">
        <v>870665.8</v>
      </c>
      <c r="V60" s="51"/>
      <c r="W60" s="51"/>
      <c r="X60" s="51">
        <v>381021</v>
      </c>
      <c r="Y60" s="51"/>
      <c r="Z60" s="277">
        <v>539371</v>
      </c>
      <c r="AA60" s="277"/>
      <c r="AB60" s="277">
        <v>5340</v>
      </c>
      <c r="AC60" s="277">
        <v>379707.75</v>
      </c>
      <c r="AD60" s="277">
        <v>66182.75</v>
      </c>
      <c r="AE60" s="277"/>
      <c r="AF60" s="277"/>
      <c r="AG60" s="277"/>
      <c r="AH60" s="94">
        <f t="shared" si="7"/>
        <v>546733.31000000006</v>
      </c>
      <c r="AI60" s="43">
        <f t="shared" si="2"/>
        <v>598693</v>
      </c>
      <c r="AJ60" s="31">
        <f t="shared" si="3"/>
        <v>-51959.689999999944</v>
      </c>
      <c r="AK60" s="28">
        <f t="shared" si="4"/>
        <v>1251686.8</v>
      </c>
      <c r="AL60" s="46">
        <f t="shared" si="5"/>
        <v>990601.5</v>
      </c>
      <c r="AM60" s="31">
        <f t="shared" si="6"/>
        <v>261085.30000000005</v>
      </c>
    </row>
    <row r="61" spans="1:39" x14ac:dyDescent="0.2">
      <c r="A61" s="103" t="s">
        <v>190</v>
      </c>
      <c r="B61" s="103" t="s">
        <v>262</v>
      </c>
      <c r="C61" s="103">
        <v>3543</v>
      </c>
      <c r="D61" s="103" t="s">
        <v>265</v>
      </c>
      <c r="E61" s="282" t="s">
        <v>265</v>
      </c>
      <c r="F61" s="275">
        <v>914246.27</v>
      </c>
      <c r="G61" s="275">
        <v>21656</v>
      </c>
      <c r="H61" s="275">
        <v>243062.34</v>
      </c>
      <c r="I61" s="282">
        <v>839015.67</v>
      </c>
      <c r="J61" s="282">
        <v>-98348.31</v>
      </c>
      <c r="L61" s="276">
        <v>22490</v>
      </c>
      <c r="M61" s="276">
        <v>12675</v>
      </c>
      <c r="O61" s="276">
        <v>79063</v>
      </c>
      <c r="P61" s="276">
        <v>13300</v>
      </c>
      <c r="S61" s="282">
        <v>220188.62</v>
      </c>
      <c r="T61" s="282">
        <v>1549075.07</v>
      </c>
      <c r="U61" s="51">
        <v>1070265.79</v>
      </c>
      <c r="W61" s="51">
        <v>40.54</v>
      </c>
      <c r="X61" s="51">
        <v>564429</v>
      </c>
      <c r="Y61" s="51">
        <v>37200</v>
      </c>
      <c r="Z61" s="277">
        <v>702829</v>
      </c>
      <c r="AC61" s="277">
        <v>433517.24</v>
      </c>
      <c r="AD61" s="277">
        <v>74349.039999999994</v>
      </c>
      <c r="AH61" s="94">
        <f t="shared" si="7"/>
        <v>1178964.6100000001</v>
      </c>
      <c r="AI61" s="43">
        <f t="shared" si="2"/>
        <v>127528</v>
      </c>
      <c r="AJ61" s="31">
        <f t="shared" si="3"/>
        <v>1051436.6100000001</v>
      </c>
      <c r="AK61" s="28">
        <f t="shared" si="4"/>
        <v>1671935.33</v>
      </c>
      <c r="AL61" s="46">
        <f t="shared" si="5"/>
        <v>1210695.28</v>
      </c>
      <c r="AM61" s="31">
        <f t="shared" si="6"/>
        <v>461240.05000000005</v>
      </c>
    </row>
    <row r="62" spans="1:39" x14ac:dyDescent="0.2">
      <c r="A62" s="103" t="s">
        <v>190</v>
      </c>
      <c r="B62" s="103" t="s">
        <v>262</v>
      </c>
      <c r="C62" s="103">
        <v>6330</v>
      </c>
      <c r="D62" s="103" t="s">
        <v>266</v>
      </c>
      <c r="E62" s="282" t="s">
        <v>266</v>
      </c>
      <c r="F62" s="275">
        <v>498567.25</v>
      </c>
      <c r="G62" s="275">
        <v>881393</v>
      </c>
      <c r="H62" s="275">
        <v>104797.78</v>
      </c>
      <c r="I62" s="282">
        <v>49698.720000000001</v>
      </c>
      <c r="J62" s="282">
        <v>152612.41</v>
      </c>
      <c r="M62" s="276">
        <v>85275</v>
      </c>
      <c r="O62" s="276">
        <v>382664</v>
      </c>
      <c r="P62" s="276">
        <v>895001.68</v>
      </c>
      <c r="S62" s="282">
        <v>21001.64</v>
      </c>
      <c r="T62" s="282">
        <v>3406179.86</v>
      </c>
      <c r="U62" s="51">
        <v>1076024.9099999999</v>
      </c>
      <c r="X62" s="51">
        <v>562142.4</v>
      </c>
      <c r="Z62" s="277">
        <v>860210.4</v>
      </c>
      <c r="AC62" s="277">
        <v>420112.06</v>
      </c>
      <c r="AD62" s="277">
        <v>30676.05</v>
      </c>
      <c r="AH62" s="94">
        <f t="shared" si="7"/>
        <v>1484758.03</v>
      </c>
      <c r="AI62" s="43">
        <f t="shared" si="2"/>
        <v>1362940.6800000002</v>
      </c>
      <c r="AJ62" s="31">
        <f t="shared" si="3"/>
        <v>121817.34999999986</v>
      </c>
      <c r="AK62" s="28">
        <f t="shared" si="4"/>
        <v>1638167.31</v>
      </c>
      <c r="AL62" s="46">
        <f t="shared" si="5"/>
        <v>1310998.51</v>
      </c>
      <c r="AM62" s="31">
        <f t="shared" si="6"/>
        <v>327168.80000000005</v>
      </c>
    </row>
    <row r="63" spans="1:39" x14ac:dyDescent="0.2">
      <c r="A63" s="103" t="s">
        <v>190</v>
      </c>
      <c r="B63" s="103" t="s">
        <v>262</v>
      </c>
      <c r="C63" s="103">
        <v>3421</v>
      </c>
      <c r="D63" s="103" t="s">
        <v>267</v>
      </c>
      <c r="E63" s="282" t="s">
        <v>267</v>
      </c>
      <c r="F63" s="275">
        <v>564792.78</v>
      </c>
      <c r="G63" s="275">
        <v>179563</v>
      </c>
      <c r="H63" s="275">
        <v>42565.72</v>
      </c>
      <c r="I63" s="282">
        <v>193280.24</v>
      </c>
      <c r="J63" s="282">
        <v>120033.81</v>
      </c>
      <c r="L63" s="276">
        <v>3000</v>
      </c>
      <c r="M63" s="276">
        <v>12675</v>
      </c>
      <c r="O63" s="276">
        <v>454638</v>
      </c>
      <c r="S63" s="282">
        <v>-3234.99</v>
      </c>
      <c r="T63" s="282">
        <v>1679166.57</v>
      </c>
      <c r="U63" s="51">
        <v>956990.19</v>
      </c>
      <c r="V63" s="51">
        <v>15000</v>
      </c>
      <c r="X63" s="51">
        <v>15099</v>
      </c>
      <c r="Y63" s="51">
        <v>40400</v>
      </c>
      <c r="Z63" s="277">
        <v>151541</v>
      </c>
      <c r="AB63" s="277">
        <v>440</v>
      </c>
      <c r="AC63" s="277">
        <v>392597.75</v>
      </c>
      <c r="AD63" s="277">
        <v>28310.79</v>
      </c>
      <c r="AH63" s="94">
        <f t="shared" si="7"/>
        <v>786921.5</v>
      </c>
      <c r="AI63" s="43">
        <f t="shared" si="2"/>
        <v>470313</v>
      </c>
      <c r="AJ63" s="31">
        <f t="shared" si="3"/>
        <v>316608.5</v>
      </c>
      <c r="AK63" s="28">
        <f t="shared" si="4"/>
        <v>1027489.19</v>
      </c>
      <c r="AL63" s="46">
        <f t="shared" si="5"/>
        <v>572889.54</v>
      </c>
      <c r="AM63" s="31">
        <f t="shared" si="6"/>
        <v>454599.64999999991</v>
      </c>
    </row>
    <row r="64" spans="1:39" x14ac:dyDescent="0.2">
      <c r="A64" s="103" t="s">
        <v>190</v>
      </c>
      <c r="B64" s="103" t="s">
        <v>262</v>
      </c>
      <c r="C64" s="103">
        <v>3591</v>
      </c>
      <c r="D64" s="103" t="s">
        <v>268</v>
      </c>
      <c r="E64" s="282" t="s">
        <v>268</v>
      </c>
      <c r="F64" s="275">
        <v>384801.77</v>
      </c>
      <c r="G64" s="275">
        <v>0</v>
      </c>
      <c r="H64" s="275">
        <v>36990.61</v>
      </c>
      <c r="I64" s="282">
        <v>535883.23</v>
      </c>
      <c r="J64" s="282">
        <v>211779.83</v>
      </c>
      <c r="L64" s="276">
        <v>0</v>
      </c>
      <c r="M64" s="276">
        <v>34275</v>
      </c>
      <c r="O64" s="276">
        <v>17700</v>
      </c>
      <c r="P64" s="276">
        <v>43400</v>
      </c>
      <c r="T64" s="282">
        <v>1290095.46</v>
      </c>
      <c r="U64" s="51">
        <v>847798.43</v>
      </c>
      <c r="X64" s="51">
        <v>388147.1</v>
      </c>
      <c r="Y64" s="51">
        <v>18600</v>
      </c>
      <c r="Z64" s="277">
        <v>645647.1</v>
      </c>
      <c r="AC64" s="277">
        <v>277171.33</v>
      </c>
      <c r="AD64" s="277">
        <v>58756.75</v>
      </c>
      <c r="AH64" s="94">
        <f t="shared" si="7"/>
        <v>421792.38</v>
      </c>
      <c r="AI64" s="43">
        <f t="shared" si="2"/>
        <v>95375</v>
      </c>
      <c r="AJ64" s="31">
        <f t="shared" si="3"/>
        <v>326417.38</v>
      </c>
      <c r="AK64" s="28">
        <f t="shared" si="4"/>
        <v>1254545.53</v>
      </c>
      <c r="AL64" s="46">
        <f t="shared" si="5"/>
        <v>981575.17999999993</v>
      </c>
      <c r="AM64" s="31">
        <f t="shared" si="6"/>
        <v>272970.35000000009</v>
      </c>
    </row>
    <row r="65" spans="1:39" x14ac:dyDescent="0.2">
      <c r="A65" s="103" t="s">
        <v>190</v>
      </c>
      <c r="B65" s="103" t="s">
        <v>262</v>
      </c>
      <c r="C65" s="103">
        <v>4772</v>
      </c>
      <c r="D65" s="103" t="s">
        <v>269</v>
      </c>
      <c r="E65" s="282" t="s">
        <v>269</v>
      </c>
      <c r="F65" s="275">
        <v>811812.13</v>
      </c>
      <c r="G65" s="275">
        <v>14536</v>
      </c>
      <c r="H65" s="275">
        <v>16872.099999999999</v>
      </c>
      <c r="I65" s="282">
        <v>38784.57</v>
      </c>
      <c r="J65" s="282">
        <v>62088.03</v>
      </c>
      <c r="L65" s="276">
        <v>7473</v>
      </c>
      <c r="M65" s="276">
        <v>119995</v>
      </c>
      <c r="O65" s="276">
        <v>132424</v>
      </c>
      <c r="P65" s="276">
        <v>4975</v>
      </c>
      <c r="S65" s="282">
        <v>70823.600000000006</v>
      </c>
      <c r="T65" s="282">
        <v>2056145.55</v>
      </c>
      <c r="U65" s="51">
        <v>971506.47</v>
      </c>
      <c r="X65" s="51">
        <v>422393</v>
      </c>
      <c r="Z65" s="277">
        <v>719023</v>
      </c>
      <c r="AB65" s="277">
        <v>13468</v>
      </c>
      <c r="AC65" s="277">
        <v>277140.58</v>
      </c>
      <c r="AD65" s="277">
        <v>99376.76</v>
      </c>
      <c r="AH65" s="94">
        <f t="shared" si="7"/>
        <v>843220.23</v>
      </c>
      <c r="AI65" s="43">
        <f t="shared" si="2"/>
        <v>264867</v>
      </c>
      <c r="AJ65" s="31">
        <f t="shared" si="3"/>
        <v>578353.23</v>
      </c>
      <c r="AK65" s="28">
        <f t="shared" si="4"/>
        <v>1393899.47</v>
      </c>
      <c r="AL65" s="46">
        <f t="shared" si="5"/>
        <v>1109008.3400000001</v>
      </c>
      <c r="AM65" s="31">
        <f t="shared" si="6"/>
        <v>284891.12999999989</v>
      </c>
    </row>
    <row r="66" spans="1:39" x14ac:dyDescent="0.2">
      <c r="A66" s="103" t="s">
        <v>192</v>
      </c>
      <c r="B66" s="103" t="s">
        <v>271</v>
      </c>
      <c r="C66" s="103">
        <v>5834</v>
      </c>
      <c r="D66" s="103" t="s">
        <v>273</v>
      </c>
      <c r="E66" s="282" t="s">
        <v>273</v>
      </c>
      <c r="F66" s="275">
        <v>146811.89000000001</v>
      </c>
      <c r="G66" s="275">
        <v>0</v>
      </c>
      <c r="H66" s="275">
        <v>91796.65</v>
      </c>
      <c r="I66" s="282">
        <v>732826.09</v>
      </c>
      <c r="J66" s="282">
        <v>423503.71</v>
      </c>
      <c r="L66" s="276">
        <v>10627</v>
      </c>
      <c r="M66" s="276">
        <v>23065.47</v>
      </c>
      <c r="O66" s="276">
        <v>26019</v>
      </c>
      <c r="P66" s="276">
        <v>11908.64</v>
      </c>
      <c r="S66" s="282">
        <v>-1350652.02</v>
      </c>
      <c r="T66" s="282">
        <v>2912713.08</v>
      </c>
      <c r="U66" s="51">
        <v>774989.82</v>
      </c>
      <c r="V66" s="51">
        <v>85196</v>
      </c>
      <c r="Z66" s="277">
        <v>402560</v>
      </c>
      <c r="AC66" s="277">
        <v>523321.46</v>
      </c>
      <c r="AD66" s="277">
        <v>147771.19</v>
      </c>
      <c r="AH66" s="94">
        <f t="shared" si="7"/>
        <v>238608.54</v>
      </c>
      <c r="AI66" s="43">
        <f t="shared" si="2"/>
        <v>71620.11</v>
      </c>
      <c r="AJ66" s="31">
        <f t="shared" si="3"/>
        <v>166988.43</v>
      </c>
      <c r="AK66" s="28">
        <f t="shared" si="4"/>
        <v>860185.82</v>
      </c>
      <c r="AL66" s="46">
        <f t="shared" si="5"/>
        <v>1073652.6499999999</v>
      </c>
      <c r="AM66" s="31">
        <f t="shared" si="6"/>
        <v>-213466.82999999996</v>
      </c>
    </row>
    <row r="67" spans="1:39" x14ac:dyDescent="0.2">
      <c r="A67" s="103" t="s">
        <v>192</v>
      </c>
      <c r="B67" s="103" t="s">
        <v>271</v>
      </c>
      <c r="C67" s="103">
        <v>4475</v>
      </c>
      <c r="D67" s="103" t="s">
        <v>274</v>
      </c>
      <c r="E67" s="282" t="s">
        <v>274</v>
      </c>
      <c r="F67" s="275">
        <v>450133.02</v>
      </c>
      <c r="G67" s="275">
        <v>0</v>
      </c>
      <c r="H67" s="275">
        <v>57231.02</v>
      </c>
      <c r="I67" s="282">
        <v>888950.15</v>
      </c>
      <c r="J67" s="282">
        <v>485913.32</v>
      </c>
      <c r="L67" s="276">
        <v>56000</v>
      </c>
      <c r="M67" s="276">
        <v>14514.38</v>
      </c>
      <c r="P67" s="276">
        <v>1812.85</v>
      </c>
      <c r="T67" s="282">
        <v>1364480.05</v>
      </c>
      <c r="U67" s="51">
        <v>771595.96</v>
      </c>
      <c r="Z67" s="277">
        <v>197650</v>
      </c>
      <c r="AC67" s="277">
        <v>324106.84999999998</v>
      </c>
      <c r="AD67" s="277">
        <v>103353.64</v>
      </c>
      <c r="AH67" s="94">
        <f t="shared" si="7"/>
        <v>507364.04000000004</v>
      </c>
      <c r="AI67" s="43">
        <f t="shared" si="2"/>
        <v>72327.23000000001</v>
      </c>
      <c r="AJ67" s="31">
        <f t="shared" si="3"/>
        <v>435036.81000000006</v>
      </c>
      <c r="AK67" s="28">
        <f t="shared" si="4"/>
        <v>771595.96</v>
      </c>
      <c r="AL67" s="46">
        <f t="shared" si="5"/>
        <v>625110.49</v>
      </c>
      <c r="AM67" s="31">
        <f t="shared" si="6"/>
        <v>146485.46999999997</v>
      </c>
    </row>
    <row r="68" spans="1:39" x14ac:dyDescent="0.2">
      <c r="A68" s="103" t="s">
        <v>192</v>
      </c>
      <c r="B68" s="103" t="s">
        <v>271</v>
      </c>
      <c r="C68" s="103">
        <v>1990</v>
      </c>
      <c r="D68" s="103" t="s">
        <v>275</v>
      </c>
      <c r="E68" s="282" t="s">
        <v>275</v>
      </c>
      <c r="F68" s="275">
        <v>175852.56</v>
      </c>
      <c r="G68" s="275">
        <v>0</v>
      </c>
      <c r="H68" s="275">
        <v>9848.86</v>
      </c>
      <c r="I68" s="282">
        <v>823591.08</v>
      </c>
      <c r="J68" s="282">
        <v>239553.68</v>
      </c>
      <c r="L68" s="276">
        <v>9940</v>
      </c>
      <c r="M68" s="276">
        <v>14248.8</v>
      </c>
      <c r="P68" s="276">
        <v>1750</v>
      </c>
      <c r="R68" s="282">
        <v>-901183.61</v>
      </c>
      <c r="T68" s="282">
        <v>2067672.51</v>
      </c>
      <c r="U68" s="51">
        <v>598976.62</v>
      </c>
      <c r="V68" s="51">
        <v>69000</v>
      </c>
      <c r="Z68" s="277">
        <v>111250</v>
      </c>
      <c r="AC68" s="277">
        <v>337568.15</v>
      </c>
      <c r="AD68" s="277">
        <v>116324.99</v>
      </c>
      <c r="AH68" s="94">
        <f t="shared" si="7"/>
        <v>185701.41999999998</v>
      </c>
      <c r="AI68" s="43">
        <f t="shared" si="2"/>
        <v>25938.799999999999</v>
      </c>
      <c r="AJ68" s="31">
        <f t="shared" si="3"/>
        <v>159762.62</v>
      </c>
      <c r="AK68" s="28">
        <f t="shared" si="4"/>
        <v>667976.62</v>
      </c>
      <c r="AL68" s="46">
        <f t="shared" si="5"/>
        <v>565143.14</v>
      </c>
      <c r="AM68" s="31">
        <f t="shared" si="6"/>
        <v>102833.47999999998</v>
      </c>
    </row>
    <row r="69" spans="1:39" x14ac:dyDescent="0.2">
      <c r="A69" s="103" t="s">
        <v>192</v>
      </c>
      <c r="B69" s="103" t="s">
        <v>271</v>
      </c>
      <c r="C69" s="103">
        <v>5043</v>
      </c>
      <c r="D69" s="103" t="s">
        <v>276</v>
      </c>
      <c r="E69" s="282" t="s">
        <v>276</v>
      </c>
      <c r="F69" s="275">
        <v>328449.94</v>
      </c>
      <c r="G69" s="275">
        <v>0</v>
      </c>
      <c r="H69" s="275">
        <v>6400.17</v>
      </c>
      <c r="I69" s="282">
        <v>750150.17</v>
      </c>
      <c r="J69" s="282">
        <v>527051.29</v>
      </c>
      <c r="L69" s="276">
        <v>0</v>
      </c>
      <c r="M69" s="276">
        <v>56707.25</v>
      </c>
      <c r="T69" s="282">
        <v>2226508.67</v>
      </c>
      <c r="U69" s="51">
        <v>868728.95</v>
      </c>
      <c r="Z69" s="277">
        <v>225594</v>
      </c>
      <c r="AA69" s="277">
        <v>30000</v>
      </c>
      <c r="AB69" s="277">
        <v>3800</v>
      </c>
      <c r="AC69" s="277">
        <v>414095.59</v>
      </c>
      <c r="AD69" s="277">
        <v>131394.47</v>
      </c>
      <c r="AH69" s="94">
        <f t="shared" si="7"/>
        <v>334850.11</v>
      </c>
      <c r="AI69" s="43">
        <f t="shared" ref="AI69:AI71" si="8">SUM(L69:P69)</f>
        <v>56707.25</v>
      </c>
      <c r="AJ69" s="31">
        <f t="shared" ref="AJ69:AJ71" si="9">AH69-AI69</f>
        <v>278142.86</v>
      </c>
      <c r="AK69" s="28">
        <f t="shared" ref="AK69:AK71" si="10">SUM(U69:Y69)</f>
        <v>868728.95</v>
      </c>
      <c r="AL69" s="46">
        <f t="shared" ref="AL69:AL71" si="11">SUM(Z69:AG69)</f>
        <v>804884.06</v>
      </c>
      <c r="AM69" s="31">
        <f t="shared" si="6"/>
        <v>63844.889999999898</v>
      </c>
    </row>
    <row r="70" spans="1:39" x14ac:dyDescent="0.2">
      <c r="A70" s="103" t="s">
        <v>192</v>
      </c>
      <c r="B70" s="103" t="s">
        <v>271</v>
      </c>
      <c r="C70" s="103">
        <v>5442</v>
      </c>
      <c r="D70" s="103" t="s">
        <v>277</v>
      </c>
      <c r="E70" s="282" t="s">
        <v>277</v>
      </c>
      <c r="F70" s="275">
        <v>348896.5</v>
      </c>
      <c r="G70" s="275">
        <v>0</v>
      </c>
      <c r="H70" s="275">
        <v>35450.959999999999</v>
      </c>
      <c r="I70" s="282">
        <v>447289.25</v>
      </c>
      <c r="J70" s="282">
        <v>753053.5</v>
      </c>
      <c r="L70" s="276">
        <v>11500</v>
      </c>
      <c r="M70" s="276">
        <v>13179.2</v>
      </c>
      <c r="O70" s="276">
        <v>167245</v>
      </c>
      <c r="P70" s="276">
        <v>3180</v>
      </c>
      <c r="T70" s="282">
        <v>2114406.96</v>
      </c>
      <c r="U70" s="51">
        <v>1132300.1599999999</v>
      </c>
      <c r="V70" s="51">
        <v>75760</v>
      </c>
      <c r="Z70" s="277">
        <v>258151.5</v>
      </c>
      <c r="AB70" s="277">
        <v>9137</v>
      </c>
      <c r="AC70" s="277">
        <v>925669.86</v>
      </c>
      <c r="AD70" s="277">
        <v>159801.38</v>
      </c>
      <c r="AH70" s="94">
        <f t="shared" si="7"/>
        <v>384347.46</v>
      </c>
      <c r="AI70" s="43">
        <f t="shared" si="8"/>
        <v>195104.2</v>
      </c>
      <c r="AJ70" s="31">
        <f t="shared" si="9"/>
        <v>189243.26</v>
      </c>
      <c r="AK70" s="28">
        <f t="shared" si="10"/>
        <v>1208060.1599999999</v>
      </c>
      <c r="AL70" s="46">
        <f t="shared" si="11"/>
        <v>1352759.7399999998</v>
      </c>
      <c r="AM70" s="31">
        <f>AK70-AL70</f>
        <v>-144699.57999999984</v>
      </c>
    </row>
    <row r="71" spans="1:39" x14ac:dyDescent="0.2">
      <c r="AH71" s="94">
        <f t="shared" si="7"/>
        <v>0</v>
      </c>
      <c r="AI71" s="43">
        <f t="shared" si="8"/>
        <v>0</v>
      </c>
      <c r="AJ71" s="31">
        <f t="shared" si="9"/>
        <v>0</v>
      </c>
      <c r="AK71" s="28">
        <f t="shared" si="10"/>
        <v>0</v>
      </c>
      <c r="AL71" s="46">
        <f t="shared" si="11"/>
        <v>0</v>
      </c>
      <c r="AM71" s="31">
        <f>AK71-AL71</f>
        <v>0</v>
      </c>
    </row>
    <row r="72" spans="1:39" x14ac:dyDescent="0.2">
      <c r="AI72" s="43"/>
      <c r="AK72" s="28"/>
      <c r="AL72" s="46"/>
    </row>
    <row r="73" spans="1:39" x14ac:dyDescent="0.2">
      <c r="AI73" s="43"/>
      <c r="AK73" s="28"/>
      <c r="AL73" s="46"/>
    </row>
    <row r="74" spans="1:39" x14ac:dyDescent="0.2">
      <c r="AI74" s="43"/>
      <c r="AK74" s="28"/>
      <c r="AL74" s="46"/>
    </row>
    <row r="75" spans="1:39" x14ac:dyDescent="0.2">
      <c r="AI75" s="43"/>
      <c r="AK75" s="28"/>
      <c r="AL75" s="46"/>
    </row>
    <row r="76" spans="1:39" x14ac:dyDescent="0.2">
      <c r="AI76" s="43"/>
      <c r="AK76" s="28"/>
      <c r="AL76" s="46"/>
    </row>
    <row r="77" spans="1:39" x14ac:dyDescent="0.2">
      <c r="AI77" s="43"/>
      <c r="AK77" s="28"/>
      <c r="AL77" s="46"/>
    </row>
    <row r="78" spans="1:39" x14ac:dyDescent="0.2">
      <c r="AI78" s="43"/>
      <c r="AK78" s="28"/>
      <c r="AL78" s="46"/>
    </row>
    <row r="79" spans="1:39" x14ac:dyDescent="0.2">
      <c r="AI79" s="43"/>
      <c r="AK79" s="28"/>
      <c r="AL79" s="46"/>
    </row>
    <row r="80" spans="1:39" x14ac:dyDescent="0.2">
      <c r="AI80" s="43"/>
      <c r="AK80" s="28"/>
      <c r="AL80" s="46"/>
    </row>
    <row r="81" spans="35:38" x14ac:dyDescent="0.2">
      <c r="AI81" s="43"/>
      <c r="AK81" s="28"/>
      <c r="AL81" s="46"/>
    </row>
    <row r="82" spans="35:38" x14ac:dyDescent="0.2">
      <c r="AI82" s="43"/>
      <c r="AK82" s="28"/>
      <c r="AL82" s="46"/>
    </row>
    <row r="83" spans="35:38" x14ac:dyDescent="0.2">
      <c r="AI83" s="43"/>
      <c r="AK83" s="28"/>
      <c r="AL83" s="46"/>
    </row>
    <row r="84" spans="35:38" x14ac:dyDescent="0.2">
      <c r="AI84" s="43"/>
      <c r="AK84" s="28"/>
      <c r="AL84" s="46"/>
    </row>
    <row r="85" spans="35:38" x14ac:dyDescent="0.2">
      <c r="AI85" s="43"/>
      <c r="AK85" s="28"/>
      <c r="AL85" s="46"/>
    </row>
    <row r="86" spans="35:38" x14ac:dyDescent="0.2">
      <c r="AI86" s="43"/>
      <c r="AK86" s="28"/>
      <c r="AL86" s="46"/>
    </row>
    <row r="87" spans="35:38" x14ac:dyDescent="0.2">
      <c r="AI87" s="43"/>
      <c r="AK87" s="28"/>
      <c r="AL87" s="46"/>
    </row>
    <row r="88" spans="35:38" x14ac:dyDescent="0.2">
      <c r="AI88" s="43"/>
      <c r="AK88" s="28"/>
      <c r="AL88" s="46"/>
    </row>
    <row r="89" spans="35:38" x14ac:dyDescent="0.2">
      <c r="AI89" s="43"/>
      <c r="AK89" s="28"/>
      <c r="AL89" s="46"/>
    </row>
    <row r="90" spans="35:38" x14ac:dyDescent="0.2">
      <c r="AI90" s="43"/>
      <c r="AK90" s="28"/>
      <c r="AL90" s="46"/>
    </row>
    <row r="91" spans="35:38" x14ac:dyDescent="0.2">
      <c r="AI91" s="43"/>
      <c r="AK91" s="28"/>
      <c r="AL91" s="46"/>
    </row>
    <row r="92" spans="35:38" x14ac:dyDescent="0.2">
      <c r="AI92" s="43"/>
      <c r="AK92" s="28"/>
      <c r="AL92" s="46"/>
    </row>
    <row r="93" spans="35:38" x14ac:dyDescent="0.2">
      <c r="AI93" s="43"/>
      <c r="AK93" s="28"/>
      <c r="AL93" s="46"/>
    </row>
    <row r="94" spans="35:38" x14ac:dyDescent="0.2">
      <c r="AI94" s="43"/>
      <c r="AK94" s="28"/>
      <c r="AL94" s="46"/>
    </row>
    <row r="95" spans="35:38" x14ac:dyDescent="0.2">
      <c r="AI95" s="43"/>
      <c r="AK95" s="28"/>
      <c r="AL95" s="46"/>
    </row>
    <row r="96" spans="35:38" x14ac:dyDescent="0.2">
      <c r="AI96" s="43"/>
      <c r="AK96" s="28"/>
      <c r="AL96" s="46"/>
    </row>
    <row r="97" spans="35:38" x14ac:dyDescent="0.2">
      <c r="AI97" s="43"/>
      <c r="AK97" s="28"/>
      <c r="AL97" s="46"/>
    </row>
    <row r="98" spans="35:38" x14ac:dyDescent="0.2">
      <c r="AI98" s="43"/>
      <c r="AK98" s="28"/>
      <c r="AL98" s="46"/>
    </row>
    <row r="99" spans="35:38" x14ac:dyDescent="0.2">
      <c r="AI99" s="43"/>
      <c r="AK99" s="28"/>
      <c r="AL99" s="46"/>
    </row>
    <row r="100" spans="35:38" x14ac:dyDescent="0.2">
      <c r="AI100" s="43"/>
      <c r="AK100" s="28"/>
      <c r="AL100" s="46"/>
    </row>
    <row r="101" spans="35:38" x14ac:dyDescent="0.2">
      <c r="AI101" s="43"/>
      <c r="AK101" s="28"/>
      <c r="AL101" s="46"/>
    </row>
    <row r="102" spans="35:38" x14ac:dyDescent="0.2">
      <c r="AI102" s="43"/>
      <c r="AK102" s="28"/>
      <c r="AL102" s="46"/>
    </row>
    <row r="103" spans="35:38" x14ac:dyDescent="0.2">
      <c r="AI103" s="43"/>
      <c r="AK103" s="28"/>
      <c r="AL103" s="46"/>
    </row>
    <row r="104" spans="35:38" x14ac:dyDescent="0.2">
      <c r="AI104" s="43"/>
      <c r="AK104" s="28"/>
      <c r="AL104" s="46"/>
    </row>
    <row r="105" spans="35:38" x14ac:dyDescent="0.2">
      <c r="AI105" s="43"/>
      <c r="AK105" s="28"/>
      <c r="AL105" s="46"/>
    </row>
    <row r="106" spans="35:38" x14ac:dyDescent="0.2">
      <c r="AI106" s="43"/>
      <c r="AK106" s="28"/>
      <c r="AL106" s="46"/>
    </row>
    <row r="107" spans="35:38" x14ac:dyDescent="0.2">
      <c r="AI107" s="43"/>
      <c r="AK107" s="28"/>
      <c r="AL107" s="46"/>
    </row>
    <row r="108" spans="35:38" x14ac:dyDescent="0.2">
      <c r="AI108" s="43"/>
      <c r="AK108" s="28"/>
      <c r="AL108" s="46"/>
    </row>
    <row r="109" spans="35:38" x14ac:dyDescent="0.2">
      <c r="AI109" s="43"/>
      <c r="AK109" s="28"/>
      <c r="AL109" s="46"/>
    </row>
    <row r="110" spans="35:38" x14ac:dyDescent="0.2">
      <c r="AI110" s="43"/>
      <c r="AK110" s="28"/>
      <c r="AL110" s="46"/>
    </row>
    <row r="111" spans="35:38" x14ac:dyDescent="0.2">
      <c r="AI111" s="43"/>
      <c r="AK111" s="28"/>
      <c r="AL111" s="46"/>
    </row>
    <row r="112" spans="35:38" x14ac:dyDescent="0.2">
      <c r="AI112" s="43"/>
      <c r="AK112" s="28"/>
      <c r="AL112" s="46"/>
    </row>
    <row r="113" spans="35:38" x14ac:dyDescent="0.2">
      <c r="AI113" s="43"/>
      <c r="AK113" s="28"/>
      <c r="AL113" s="46"/>
    </row>
    <row r="114" spans="35:38" x14ac:dyDescent="0.2">
      <c r="AI114" s="43"/>
      <c r="AK114" s="28"/>
      <c r="AL114" s="46"/>
    </row>
    <row r="115" spans="35:38" x14ac:dyDescent="0.2">
      <c r="AI115" s="43"/>
      <c r="AK115" s="28"/>
      <c r="AL115" s="46"/>
    </row>
    <row r="116" spans="35:38" x14ac:dyDescent="0.2">
      <c r="AI116" s="43"/>
      <c r="AK116" s="28"/>
      <c r="AL116" s="46"/>
    </row>
    <row r="117" spans="35:38" x14ac:dyDescent="0.2">
      <c r="AI117" s="43"/>
      <c r="AK117" s="28"/>
      <c r="AL117" s="46"/>
    </row>
    <row r="118" spans="35:38" x14ac:dyDescent="0.2">
      <c r="AI118" s="43"/>
      <c r="AK118" s="28"/>
      <c r="AL118" s="46"/>
    </row>
    <row r="119" spans="35:38" x14ac:dyDescent="0.2">
      <c r="AI119" s="43"/>
      <c r="AK119" s="28"/>
      <c r="AL119" s="46"/>
    </row>
    <row r="120" spans="35:38" x14ac:dyDescent="0.2">
      <c r="AI120" s="43"/>
      <c r="AK120" s="28"/>
      <c r="AL120" s="46"/>
    </row>
    <row r="121" spans="35:38" x14ac:dyDescent="0.2">
      <c r="AI121" s="43"/>
      <c r="AK121" s="28"/>
      <c r="AL121" s="46"/>
    </row>
    <row r="122" spans="35:38" x14ac:dyDescent="0.2">
      <c r="AI122" s="43"/>
      <c r="AK122" s="28"/>
      <c r="AL122" s="46"/>
    </row>
    <row r="123" spans="35:38" x14ac:dyDescent="0.2">
      <c r="AI123" s="43"/>
      <c r="AK123" s="28"/>
      <c r="AL123" s="46"/>
    </row>
    <row r="124" spans="35:38" x14ac:dyDescent="0.2">
      <c r="AI124" s="43"/>
      <c r="AK124" s="28"/>
      <c r="AL124" s="46"/>
    </row>
    <row r="125" spans="35:38" x14ac:dyDescent="0.2">
      <c r="AI125" s="43"/>
      <c r="AK125" s="28"/>
      <c r="AL125" s="46"/>
    </row>
    <row r="126" spans="35:38" x14ac:dyDescent="0.2">
      <c r="AI126" s="43"/>
      <c r="AK126" s="28"/>
      <c r="AL126" s="46"/>
    </row>
    <row r="127" spans="35:38" x14ac:dyDescent="0.2">
      <c r="AI127" s="43"/>
      <c r="AK127" s="28"/>
      <c r="AL127" s="46"/>
    </row>
    <row r="128" spans="35:38" x14ac:dyDescent="0.2">
      <c r="AI128" s="43"/>
      <c r="AK128" s="28"/>
      <c r="AL128" s="46"/>
    </row>
    <row r="129" spans="35:38" x14ac:dyDescent="0.2">
      <c r="AI129" s="43"/>
      <c r="AK129" s="28"/>
      <c r="AL129" s="46"/>
    </row>
    <row r="130" spans="35:38" x14ac:dyDescent="0.2">
      <c r="AI130" s="43"/>
      <c r="AK130" s="28"/>
      <c r="AL130" s="46"/>
    </row>
    <row r="131" spans="35:38" x14ac:dyDescent="0.2">
      <c r="AI131" s="43"/>
      <c r="AK131" s="28"/>
      <c r="AL131" s="46"/>
    </row>
    <row r="132" spans="35:38" x14ac:dyDescent="0.2">
      <c r="AI132" s="43"/>
      <c r="AK132" s="28"/>
      <c r="AL132" s="46"/>
    </row>
    <row r="133" spans="35:38" x14ac:dyDescent="0.2">
      <c r="AI133" s="43"/>
      <c r="AK133" s="28"/>
      <c r="AL133" s="46"/>
    </row>
    <row r="134" spans="35:38" x14ac:dyDescent="0.2">
      <c r="AI134" s="43"/>
      <c r="AK134" s="28"/>
      <c r="AL134" s="46"/>
    </row>
    <row r="135" spans="35:38" x14ac:dyDescent="0.2">
      <c r="AI135" s="43"/>
      <c r="AK135" s="28"/>
      <c r="AL135" s="46"/>
    </row>
    <row r="136" spans="35:38" x14ac:dyDescent="0.2">
      <c r="AI136" s="43"/>
      <c r="AK136" s="28"/>
      <c r="AL136" s="46"/>
    </row>
    <row r="137" spans="35:38" x14ac:dyDescent="0.2">
      <c r="AI137" s="43"/>
      <c r="AK137" s="28"/>
      <c r="AL137" s="46"/>
    </row>
    <row r="138" spans="35:38" x14ac:dyDescent="0.2">
      <c r="AI138" s="43"/>
      <c r="AK138" s="28"/>
      <c r="AL138" s="46"/>
    </row>
    <row r="139" spans="35:38" x14ac:dyDescent="0.2">
      <c r="AI139" s="43"/>
      <c r="AK139" s="28"/>
      <c r="AL139" s="46"/>
    </row>
    <row r="140" spans="35:38" x14ac:dyDescent="0.2">
      <c r="AI140" s="43"/>
      <c r="AK140" s="28"/>
      <c r="AL140" s="46"/>
    </row>
    <row r="141" spans="35:38" x14ac:dyDescent="0.2">
      <c r="AI141" s="43"/>
      <c r="AK141" s="28"/>
      <c r="AL141" s="46"/>
    </row>
    <row r="142" spans="35:38" x14ac:dyDescent="0.2">
      <c r="AI142" s="43"/>
      <c r="AK142" s="28"/>
      <c r="AL142" s="46"/>
    </row>
    <row r="143" spans="35:38" x14ac:dyDescent="0.2">
      <c r="AI143" s="43"/>
      <c r="AK143" s="28"/>
      <c r="AL143" s="46"/>
    </row>
    <row r="144" spans="35:38" x14ac:dyDescent="0.2">
      <c r="AI144" s="43"/>
      <c r="AK144" s="28"/>
      <c r="AL144" s="46"/>
    </row>
    <row r="145" spans="35:38" x14ac:dyDescent="0.2">
      <c r="AI145" s="43"/>
      <c r="AK145" s="28"/>
      <c r="AL145" s="46"/>
    </row>
    <row r="146" spans="35:38" x14ac:dyDescent="0.2">
      <c r="AI146" s="43"/>
      <c r="AK146" s="28"/>
      <c r="AL146" s="46"/>
    </row>
    <row r="147" spans="35:38" x14ac:dyDescent="0.2">
      <c r="AI147" s="43"/>
      <c r="AK147" s="28"/>
      <c r="AL147" s="46"/>
    </row>
    <row r="148" spans="35:38" x14ac:dyDescent="0.2">
      <c r="AI148" s="43"/>
      <c r="AK148" s="28"/>
      <c r="AL148" s="46"/>
    </row>
    <row r="149" spans="35:38" x14ac:dyDescent="0.2">
      <c r="AI149" s="43"/>
      <c r="AK149" s="28"/>
      <c r="AL149" s="46"/>
    </row>
    <row r="150" spans="35:38" x14ac:dyDescent="0.2">
      <c r="AI150" s="43"/>
      <c r="AK150" s="28"/>
      <c r="AL150" s="46"/>
    </row>
    <row r="151" spans="35:38" x14ac:dyDescent="0.2">
      <c r="AI151" s="43"/>
      <c r="AK151" s="28"/>
      <c r="AL151" s="46"/>
    </row>
  </sheetData>
  <autoFilter ref="A1:AM7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6"/>
  <sheetViews>
    <sheetView topLeftCell="Y1" zoomScale="130" zoomScaleNormal="130" workbookViewId="0">
      <selection activeCell="Z7" sqref="Z7"/>
    </sheetView>
  </sheetViews>
  <sheetFormatPr defaultColWidth="29" defaultRowHeight="14.25" x14ac:dyDescent="0.2"/>
  <cols>
    <col min="1" max="1" width="29" style="283"/>
    <col min="2" max="4" width="29" style="117"/>
    <col min="5" max="6" width="29" style="283"/>
    <col min="7" max="10" width="29" style="263"/>
    <col min="11" max="14" width="29" style="283"/>
    <col min="15" max="19" width="29" style="96"/>
    <col min="20" max="25" width="29" style="118"/>
    <col min="26" max="16384" width="29" style="283"/>
  </cols>
  <sheetData>
    <row r="1" spans="1:25" x14ac:dyDescent="0.2">
      <c r="A1" s="283" t="s">
        <v>590</v>
      </c>
      <c r="B1" s="117" t="s">
        <v>1437</v>
      </c>
      <c r="C1" s="117" t="s">
        <v>1438</v>
      </c>
      <c r="D1" s="117" t="s">
        <v>1439</v>
      </c>
      <c r="E1" s="283" t="s">
        <v>1441</v>
      </c>
      <c r="F1" s="283" t="s">
        <v>1442</v>
      </c>
      <c r="G1" s="263" t="s">
        <v>1445</v>
      </c>
      <c r="H1" s="263" t="s">
        <v>1446</v>
      </c>
      <c r="I1" s="263" t="s">
        <v>1447</v>
      </c>
      <c r="J1" s="263" t="s">
        <v>1448</v>
      </c>
      <c r="K1" s="283" t="s">
        <v>1449</v>
      </c>
      <c r="L1" s="283" t="s">
        <v>1450</v>
      </c>
      <c r="M1" s="283" t="s">
        <v>1451</v>
      </c>
      <c r="N1" s="283" t="s">
        <v>1452</v>
      </c>
      <c r="O1" s="96" t="s">
        <v>1454</v>
      </c>
      <c r="P1" s="96" t="s">
        <v>1455</v>
      </c>
      <c r="Q1" s="96" t="s">
        <v>1456</v>
      </c>
      <c r="R1" s="96" t="s">
        <v>1457</v>
      </c>
      <c r="S1" s="96" t="s">
        <v>1458</v>
      </c>
      <c r="T1" s="118" t="s">
        <v>1459</v>
      </c>
      <c r="U1" s="118" t="s">
        <v>1460</v>
      </c>
      <c r="V1" s="118" t="s">
        <v>1461</v>
      </c>
      <c r="W1" s="118" t="s">
        <v>1462</v>
      </c>
      <c r="X1" s="118" t="s">
        <v>1463</v>
      </c>
      <c r="Y1" s="118" t="s">
        <v>1466</v>
      </c>
    </row>
    <row r="2" spans="1:25" x14ac:dyDescent="0.2">
      <c r="A2" s="283" t="s">
        <v>591</v>
      </c>
      <c r="B2" s="117" t="s">
        <v>1467</v>
      </c>
      <c r="C2" s="117" t="s">
        <v>1468</v>
      </c>
      <c r="D2" s="117" t="s">
        <v>1469</v>
      </c>
      <c r="E2" s="283" t="s">
        <v>1471</v>
      </c>
      <c r="F2" s="283" t="s">
        <v>1472</v>
      </c>
      <c r="G2" s="263" t="s">
        <v>1475</v>
      </c>
      <c r="H2" s="263" t="s">
        <v>1476</v>
      </c>
      <c r="I2" s="263" t="s">
        <v>1477</v>
      </c>
      <c r="J2" s="263" t="s">
        <v>1478</v>
      </c>
      <c r="K2" s="283" t="s">
        <v>1479</v>
      </c>
      <c r="L2" s="283" t="s">
        <v>1480</v>
      </c>
      <c r="M2" s="283" t="s">
        <v>1481</v>
      </c>
      <c r="N2" s="283" t="s">
        <v>1482</v>
      </c>
      <c r="O2" s="96" t="s">
        <v>1484</v>
      </c>
      <c r="P2" s="96" t="s">
        <v>1485</v>
      </c>
      <c r="Q2" s="96" t="s">
        <v>1486</v>
      </c>
      <c r="R2" s="96" t="s">
        <v>1487</v>
      </c>
      <c r="S2" s="96" t="s">
        <v>1488</v>
      </c>
      <c r="T2" s="118" t="s">
        <v>1489</v>
      </c>
      <c r="U2" s="118" t="s">
        <v>1490</v>
      </c>
      <c r="V2" s="118" t="s">
        <v>1491</v>
      </c>
      <c r="W2" s="118" t="s">
        <v>1492</v>
      </c>
      <c r="X2" s="118" t="s">
        <v>1493</v>
      </c>
      <c r="Y2" s="118" t="s">
        <v>1496</v>
      </c>
    </row>
    <row r="3" spans="1:25" x14ac:dyDescent="0.2">
      <c r="A3" s="283" t="s">
        <v>592</v>
      </c>
      <c r="B3" s="117">
        <v>31305413.010000002</v>
      </c>
      <c r="C3" s="117">
        <v>1073884.9099999999</v>
      </c>
      <c r="D3" s="117">
        <v>4467708.4450000003</v>
      </c>
      <c r="E3" s="283">
        <v>50937387.100000001</v>
      </c>
      <c r="F3" s="283">
        <v>39148062.850000001</v>
      </c>
      <c r="G3" s="263">
        <v>900</v>
      </c>
      <c r="H3" s="263">
        <v>2085158.98</v>
      </c>
      <c r="I3" s="263">
        <v>67440</v>
      </c>
      <c r="J3" s="263">
        <v>429.14</v>
      </c>
      <c r="K3" s="283">
        <v>179525</v>
      </c>
      <c r="L3" s="283">
        <v>-450851.04</v>
      </c>
      <c r="M3" s="283">
        <v>-62259439.240000002</v>
      </c>
      <c r="N3" s="283">
        <v>189694652.86000001</v>
      </c>
      <c r="O3" s="96">
        <v>48254379.609999999</v>
      </c>
      <c r="P3" s="96">
        <v>2662928</v>
      </c>
      <c r="Q3" s="96">
        <v>1752.48</v>
      </c>
      <c r="R3" s="96">
        <v>51364762.399999999</v>
      </c>
      <c r="S3" s="96">
        <v>2193707</v>
      </c>
      <c r="T3" s="118">
        <v>71516766.079999998</v>
      </c>
      <c r="U3" s="118">
        <v>6410</v>
      </c>
      <c r="V3" s="118">
        <v>1860</v>
      </c>
      <c r="W3" s="118">
        <v>21927620.114999998</v>
      </c>
      <c r="X3" s="118">
        <v>7323898.8099999996</v>
      </c>
      <c r="Y3" s="118">
        <v>221521</v>
      </c>
    </row>
    <row r="4" spans="1:25" x14ac:dyDescent="0.2">
      <c r="A4" s="283" t="s">
        <v>2036</v>
      </c>
      <c r="B4" s="117">
        <v>382667.61</v>
      </c>
      <c r="C4" s="117">
        <v>39879</v>
      </c>
      <c r="D4" s="117">
        <v>30398.51</v>
      </c>
      <c r="E4" s="283">
        <v>1686431.03</v>
      </c>
      <c r="F4" s="283">
        <v>213984.64000000001</v>
      </c>
      <c r="H4" s="263">
        <v>16000</v>
      </c>
      <c r="M4" s="283">
        <v>2237236.7799999998</v>
      </c>
      <c r="N4" s="283">
        <v>198336.84</v>
      </c>
      <c r="O4" s="96">
        <v>505321.83</v>
      </c>
      <c r="R4" s="96">
        <v>442560</v>
      </c>
      <c r="S4" s="96">
        <v>389396</v>
      </c>
      <c r="T4" s="118">
        <v>677190</v>
      </c>
      <c r="W4" s="118">
        <v>277181.95</v>
      </c>
      <c r="X4" s="118">
        <v>88169.71</v>
      </c>
    </row>
    <row r="5" spans="1:25" x14ac:dyDescent="0.2">
      <c r="A5" s="283" t="s">
        <v>2037</v>
      </c>
      <c r="B5" s="117">
        <v>141158.9</v>
      </c>
      <c r="C5" s="117">
        <v>127252.75</v>
      </c>
      <c r="D5" s="117">
        <v>78774.66</v>
      </c>
      <c r="E5" s="283">
        <v>619400.41</v>
      </c>
      <c r="F5" s="283">
        <v>249062.51</v>
      </c>
      <c r="H5" s="263">
        <v>10800</v>
      </c>
      <c r="M5" s="283">
        <v>-776767.69</v>
      </c>
      <c r="N5" s="283">
        <v>2159407.13</v>
      </c>
      <c r="O5" s="96">
        <v>642599.31999999995</v>
      </c>
      <c r="P5" s="96">
        <v>20000</v>
      </c>
      <c r="R5" s="96">
        <v>581840</v>
      </c>
      <c r="T5" s="118">
        <v>940560</v>
      </c>
      <c r="W5" s="118">
        <v>323699.58</v>
      </c>
      <c r="X5" s="118">
        <v>76753.95</v>
      </c>
    </row>
    <row r="6" spans="1:25" x14ac:dyDescent="0.2">
      <c r="A6" s="283" t="s">
        <v>2038</v>
      </c>
      <c r="B6" s="117">
        <v>165146.73000000001</v>
      </c>
      <c r="C6" s="117">
        <v>17345.169999999998</v>
      </c>
      <c r="D6" s="117">
        <v>89696.88</v>
      </c>
      <c r="E6" s="283">
        <v>902521.04</v>
      </c>
      <c r="F6" s="283">
        <v>768093.85</v>
      </c>
      <c r="H6" s="263">
        <v>15468.3</v>
      </c>
      <c r="M6" s="283">
        <v>-805388.51</v>
      </c>
      <c r="N6" s="283">
        <v>3104237.14</v>
      </c>
      <c r="O6" s="96">
        <v>545727.38</v>
      </c>
      <c r="R6" s="96">
        <v>813610</v>
      </c>
      <c r="T6" s="118">
        <v>1086790</v>
      </c>
      <c r="W6" s="118">
        <v>209584.59</v>
      </c>
      <c r="X6" s="118">
        <v>78130.05</v>
      </c>
      <c r="Y6" s="118">
        <v>150</v>
      </c>
    </row>
    <row r="7" spans="1:25" x14ac:dyDescent="0.2">
      <c r="A7" s="283" t="s">
        <v>2039</v>
      </c>
      <c r="B7" s="117">
        <v>536847.92000000004</v>
      </c>
      <c r="C7" s="117">
        <v>95785.91</v>
      </c>
      <c r="D7" s="117">
        <v>83976.66</v>
      </c>
      <c r="E7" s="283">
        <v>150080</v>
      </c>
      <c r="F7" s="283">
        <v>144929.20000000001</v>
      </c>
      <c r="H7" s="263">
        <v>48250</v>
      </c>
      <c r="M7" s="283">
        <v>-644520.21</v>
      </c>
      <c r="N7" s="283">
        <v>1481598.18</v>
      </c>
      <c r="O7" s="96">
        <v>630752.96</v>
      </c>
      <c r="P7" s="96">
        <v>610000</v>
      </c>
      <c r="R7" s="96">
        <v>813060</v>
      </c>
      <c r="S7" s="96">
        <v>213264</v>
      </c>
      <c r="T7" s="118">
        <v>1289504</v>
      </c>
      <c r="W7" s="118">
        <v>678116.49</v>
      </c>
      <c r="X7" s="118">
        <v>76665.75</v>
      </c>
    </row>
    <row r="8" spans="1:25" x14ac:dyDescent="0.2">
      <c r="A8" s="283" t="s">
        <v>2040</v>
      </c>
      <c r="B8" s="117">
        <v>502940.92</v>
      </c>
      <c r="C8" s="117">
        <v>9743.2999999999993</v>
      </c>
      <c r="D8" s="117">
        <v>22492.28</v>
      </c>
      <c r="E8" s="283">
        <v>43219.16</v>
      </c>
      <c r="F8" s="283">
        <v>809442.69</v>
      </c>
      <c r="H8" s="263">
        <v>28920</v>
      </c>
      <c r="M8" s="283">
        <v>-2064273.85</v>
      </c>
      <c r="N8" s="283">
        <v>3577514.61</v>
      </c>
      <c r="O8" s="96">
        <v>687105.52</v>
      </c>
      <c r="R8" s="96">
        <v>542090</v>
      </c>
      <c r="S8" s="96">
        <v>87640</v>
      </c>
      <c r="T8" s="118">
        <v>976640</v>
      </c>
      <c r="W8" s="118">
        <v>374134.28</v>
      </c>
      <c r="X8" s="118">
        <v>39308.65</v>
      </c>
    </row>
    <row r="9" spans="1:25" x14ac:dyDescent="0.2">
      <c r="A9" s="283" t="s">
        <v>2041</v>
      </c>
      <c r="B9" s="117">
        <v>206819.22</v>
      </c>
      <c r="C9" s="117">
        <v>3981.93</v>
      </c>
      <c r="D9" s="117">
        <v>53772.4</v>
      </c>
      <c r="E9" s="283">
        <v>397912.2</v>
      </c>
      <c r="F9" s="283">
        <v>212405.21</v>
      </c>
      <c r="H9" s="263">
        <v>16206.5</v>
      </c>
      <c r="M9" s="283">
        <v>819702.64</v>
      </c>
      <c r="N9" s="283">
        <v>80851.62</v>
      </c>
      <c r="O9" s="96">
        <v>271761.93</v>
      </c>
      <c r="R9" s="96">
        <v>558510</v>
      </c>
      <c r="T9" s="118">
        <v>632360</v>
      </c>
      <c r="W9" s="118">
        <v>178280.41</v>
      </c>
      <c r="X9" s="118">
        <v>54206.32</v>
      </c>
    </row>
    <row r="10" spans="1:25" x14ac:dyDescent="0.2">
      <c r="A10" s="283" t="s">
        <v>2042</v>
      </c>
      <c r="B10" s="117">
        <v>737495.4</v>
      </c>
      <c r="C10" s="117">
        <v>14817.35</v>
      </c>
      <c r="D10" s="117">
        <v>107052.37</v>
      </c>
      <c r="E10" s="283">
        <v>990831.57</v>
      </c>
      <c r="F10" s="283">
        <v>1802362.25</v>
      </c>
      <c r="H10" s="263">
        <v>24150</v>
      </c>
      <c r="M10" s="283">
        <v>962353.97</v>
      </c>
      <c r="N10" s="283">
        <v>2359303.7200000002</v>
      </c>
      <c r="O10" s="96">
        <v>500061.84</v>
      </c>
      <c r="P10" s="96">
        <v>510000</v>
      </c>
      <c r="R10" s="96">
        <v>657340</v>
      </c>
      <c r="S10" s="96">
        <v>96510</v>
      </c>
      <c r="T10" s="118">
        <v>984990</v>
      </c>
      <c r="V10" s="118">
        <v>1860</v>
      </c>
      <c r="W10" s="118">
        <v>254470.29</v>
      </c>
      <c r="X10" s="118">
        <v>158591.29999999999</v>
      </c>
    </row>
    <row r="11" spans="1:25" x14ac:dyDescent="0.2">
      <c r="A11" s="283" t="s">
        <v>2043</v>
      </c>
      <c r="B11" s="117">
        <v>90638.77</v>
      </c>
      <c r="C11" s="117">
        <v>14421.77</v>
      </c>
      <c r="D11" s="117">
        <v>55032.68</v>
      </c>
      <c r="E11" s="283">
        <v>769770.56</v>
      </c>
      <c r="F11" s="283">
        <v>184079.34</v>
      </c>
      <c r="M11" s="283">
        <v>-977845.78</v>
      </c>
      <c r="N11" s="283">
        <v>2243800.1</v>
      </c>
      <c r="O11" s="96">
        <v>316893.58</v>
      </c>
      <c r="R11" s="96">
        <v>336720</v>
      </c>
      <c r="T11" s="118">
        <v>565360</v>
      </c>
      <c r="W11" s="118">
        <v>145720.43</v>
      </c>
      <c r="X11" s="118">
        <v>81297.350000000006</v>
      </c>
    </row>
    <row r="12" spans="1:25" x14ac:dyDescent="0.2">
      <c r="A12" s="283" t="s">
        <v>2044</v>
      </c>
      <c r="B12" s="117">
        <v>680499.28</v>
      </c>
      <c r="C12" s="117">
        <v>19852.060000000001</v>
      </c>
      <c r="D12" s="117">
        <v>50501.73</v>
      </c>
      <c r="E12" s="283">
        <v>138516.67000000001</v>
      </c>
      <c r="F12" s="283">
        <v>141297.42000000001</v>
      </c>
      <c r="H12" s="263">
        <v>13350</v>
      </c>
      <c r="M12" s="283">
        <v>-1374816.06</v>
      </c>
      <c r="N12" s="283">
        <v>2541297.98</v>
      </c>
      <c r="O12" s="96">
        <v>411853.04</v>
      </c>
      <c r="R12" s="96">
        <v>562940</v>
      </c>
      <c r="S12" s="96">
        <v>98531</v>
      </c>
      <c r="T12" s="118">
        <v>852830</v>
      </c>
      <c r="W12" s="118">
        <v>261295.35</v>
      </c>
      <c r="X12" s="118">
        <v>70842.45</v>
      </c>
    </row>
    <row r="13" spans="1:25" x14ac:dyDescent="0.2">
      <c r="A13" s="283" t="s">
        <v>2045</v>
      </c>
      <c r="B13" s="117">
        <v>437035.32</v>
      </c>
      <c r="C13" s="117">
        <v>16108.69</v>
      </c>
      <c r="D13" s="117">
        <v>67741.61</v>
      </c>
      <c r="E13" s="283">
        <v>1950387.09</v>
      </c>
      <c r="F13" s="283">
        <v>227944.36</v>
      </c>
      <c r="H13" s="263">
        <v>48683.32</v>
      </c>
      <c r="M13" s="283">
        <v>448535.85</v>
      </c>
      <c r="N13" s="283">
        <v>2357450.56</v>
      </c>
      <c r="O13" s="96">
        <v>337847.65</v>
      </c>
      <c r="R13" s="96">
        <v>195560</v>
      </c>
      <c r="T13" s="118">
        <v>275560</v>
      </c>
      <c r="W13" s="118">
        <v>234395.2</v>
      </c>
      <c r="X13" s="118">
        <v>73653.11</v>
      </c>
    </row>
    <row r="14" spans="1:25" x14ac:dyDescent="0.2">
      <c r="A14" s="283" t="s">
        <v>2046</v>
      </c>
      <c r="B14" s="117">
        <v>288061.43</v>
      </c>
      <c r="C14" s="117">
        <v>17873.14</v>
      </c>
      <c r="D14" s="117">
        <v>39527.919999999998</v>
      </c>
      <c r="E14" s="283">
        <v>1016764.19</v>
      </c>
      <c r="F14" s="283">
        <v>661146.87</v>
      </c>
      <c r="H14" s="263">
        <v>10650</v>
      </c>
      <c r="M14" s="283">
        <v>-1273945.6299999999</v>
      </c>
      <c r="N14" s="283">
        <v>3416597.09</v>
      </c>
      <c r="O14" s="96">
        <v>443627.33</v>
      </c>
      <c r="R14" s="96">
        <v>391350</v>
      </c>
      <c r="T14" s="118">
        <v>625200</v>
      </c>
      <c r="W14" s="118">
        <v>153519.04000000001</v>
      </c>
      <c r="X14" s="118">
        <v>136722.20000000001</v>
      </c>
    </row>
    <row r="15" spans="1:25" x14ac:dyDescent="0.2">
      <c r="A15" s="283" t="s">
        <v>2047</v>
      </c>
      <c r="B15" s="117">
        <v>577672.23</v>
      </c>
      <c r="C15" s="117">
        <v>20706.39</v>
      </c>
      <c r="D15" s="117">
        <v>40665.629999999997</v>
      </c>
      <c r="E15" s="283">
        <v>2247008.31</v>
      </c>
      <c r="F15" s="283">
        <v>341010.15</v>
      </c>
      <c r="H15" s="263">
        <v>27483.05</v>
      </c>
      <c r="M15" s="283">
        <v>259438.22</v>
      </c>
      <c r="N15" s="283">
        <v>3110817.16</v>
      </c>
      <c r="O15" s="96">
        <v>429793.16</v>
      </c>
      <c r="P15" s="96">
        <v>185000</v>
      </c>
      <c r="R15" s="96">
        <v>554860</v>
      </c>
      <c r="T15" s="118">
        <v>719110</v>
      </c>
      <c r="W15" s="118">
        <v>241653.48</v>
      </c>
      <c r="X15" s="118">
        <v>304261.40000000002</v>
      </c>
    </row>
    <row r="16" spans="1:25" x14ac:dyDescent="0.2">
      <c r="A16" s="283" t="s">
        <v>2048</v>
      </c>
      <c r="B16" s="117">
        <v>168592.26</v>
      </c>
      <c r="C16" s="117">
        <v>41471.33</v>
      </c>
      <c r="D16" s="117">
        <v>36911.39</v>
      </c>
      <c r="E16" s="283">
        <v>1472064.62</v>
      </c>
      <c r="F16" s="283">
        <v>782351.73</v>
      </c>
      <c r="H16" s="263">
        <v>20040</v>
      </c>
      <c r="M16" s="283">
        <v>-1656150.79</v>
      </c>
      <c r="N16" s="283">
        <v>4381554.71</v>
      </c>
      <c r="O16" s="96">
        <v>660237.54</v>
      </c>
      <c r="R16" s="96">
        <v>530500</v>
      </c>
      <c r="T16" s="118">
        <v>804890</v>
      </c>
      <c r="W16" s="118">
        <v>480303.23</v>
      </c>
      <c r="X16" s="118">
        <v>97465.9</v>
      </c>
    </row>
    <row r="17" spans="1:24" x14ac:dyDescent="0.2">
      <c r="A17" s="283" t="s">
        <v>2049</v>
      </c>
      <c r="B17" s="117">
        <v>561411.21</v>
      </c>
      <c r="C17" s="117">
        <v>2516.65</v>
      </c>
      <c r="D17" s="117">
        <v>23085.86</v>
      </c>
      <c r="E17" s="283">
        <v>248639.7</v>
      </c>
      <c r="F17" s="283">
        <v>47003.34</v>
      </c>
      <c r="H17" s="263">
        <v>29700</v>
      </c>
      <c r="M17" s="283">
        <v>-1708144.11</v>
      </c>
      <c r="N17" s="283">
        <v>2824820.87</v>
      </c>
      <c r="O17" s="96">
        <v>495181.46</v>
      </c>
      <c r="R17" s="96">
        <v>596130</v>
      </c>
      <c r="S17" s="96">
        <v>15000</v>
      </c>
      <c r="T17" s="118">
        <v>945070</v>
      </c>
      <c r="W17" s="118">
        <v>238896.11</v>
      </c>
      <c r="X17" s="118">
        <v>70563.350000000006</v>
      </c>
    </row>
    <row r="18" spans="1:24" x14ac:dyDescent="0.2">
      <c r="A18" s="283" t="s">
        <v>2050</v>
      </c>
      <c r="B18" s="117">
        <v>414069.26</v>
      </c>
      <c r="C18" s="117">
        <v>39726.699999999997</v>
      </c>
      <c r="D18" s="117">
        <v>67106.19</v>
      </c>
      <c r="E18" s="283">
        <v>168732.47</v>
      </c>
      <c r="F18" s="283">
        <v>290445.8</v>
      </c>
      <c r="H18" s="263">
        <v>18900</v>
      </c>
      <c r="M18" s="283">
        <v>-963353.23</v>
      </c>
      <c r="N18" s="283">
        <v>2287611.84</v>
      </c>
      <c r="O18" s="96">
        <v>558097.37</v>
      </c>
      <c r="R18" s="96">
        <v>701160</v>
      </c>
      <c r="T18" s="118">
        <v>1079821</v>
      </c>
      <c r="W18" s="118">
        <v>368364.11</v>
      </c>
      <c r="X18" s="118">
        <v>51967.45</v>
      </c>
    </row>
    <row r="19" spans="1:24" x14ac:dyDescent="0.2">
      <c r="A19" s="283" t="s">
        <v>2051</v>
      </c>
      <c r="B19" s="117">
        <v>326155.12</v>
      </c>
      <c r="C19" s="117">
        <v>21010.19</v>
      </c>
      <c r="D19" s="117">
        <v>31176.62</v>
      </c>
      <c r="E19" s="283">
        <v>5288.29</v>
      </c>
      <c r="F19" s="283">
        <v>60044.47</v>
      </c>
      <c r="H19" s="263">
        <v>8850</v>
      </c>
      <c r="M19" s="283">
        <v>-2056242.82</v>
      </c>
      <c r="N19" s="283">
        <v>2658489.6</v>
      </c>
      <c r="O19" s="96">
        <v>528193.22</v>
      </c>
      <c r="R19" s="96">
        <v>746690</v>
      </c>
      <c r="T19" s="118">
        <v>1074340</v>
      </c>
      <c r="W19" s="118">
        <v>215829.16</v>
      </c>
      <c r="X19" s="118">
        <v>62661.15</v>
      </c>
    </row>
    <row r="20" spans="1:24" x14ac:dyDescent="0.2">
      <c r="A20" s="283" t="s">
        <v>2052</v>
      </c>
      <c r="B20" s="117">
        <v>636669.27</v>
      </c>
      <c r="C20" s="117">
        <v>24115.61</v>
      </c>
      <c r="D20" s="117">
        <v>56315.29</v>
      </c>
      <c r="E20" s="283">
        <v>4335983.2300000004</v>
      </c>
      <c r="F20" s="283">
        <v>128048.43</v>
      </c>
      <c r="H20" s="263">
        <v>13002.62</v>
      </c>
      <c r="M20" s="283">
        <v>4526352.97</v>
      </c>
      <c r="N20" s="283">
        <v>712043.8</v>
      </c>
      <c r="O20" s="96">
        <v>365616.4</v>
      </c>
      <c r="R20" s="96">
        <v>714270</v>
      </c>
      <c r="T20" s="118">
        <v>804540</v>
      </c>
      <c r="W20" s="118">
        <v>145696.76</v>
      </c>
      <c r="X20" s="118">
        <v>80662.2</v>
      </c>
    </row>
    <row r="21" spans="1:24" x14ac:dyDescent="0.2">
      <c r="A21" s="283" t="s">
        <v>2053</v>
      </c>
      <c r="B21" s="117">
        <v>253234.36</v>
      </c>
      <c r="C21" s="117">
        <v>12209.91</v>
      </c>
      <c r="D21" s="117">
        <v>81571.070000000007</v>
      </c>
      <c r="E21" s="283">
        <v>239068.6</v>
      </c>
      <c r="F21" s="283">
        <v>726671.51</v>
      </c>
      <c r="H21" s="263">
        <v>11806.3</v>
      </c>
      <c r="M21" s="283">
        <v>-2649304.42</v>
      </c>
      <c r="N21" s="283">
        <v>4272663.5999999996</v>
      </c>
      <c r="O21" s="96">
        <v>457192.5</v>
      </c>
      <c r="R21" s="96">
        <v>392570</v>
      </c>
      <c r="T21" s="118">
        <v>688520</v>
      </c>
      <c r="W21" s="118">
        <v>215426.68</v>
      </c>
      <c r="X21" s="118">
        <v>143530.85</v>
      </c>
    </row>
    <row r="22" spans="1:24" x14ac:dyDescent="0.2">
      <c r="A22" s="283" t="s">
        <v>2054</v>
      </c>
      <c r="B22" s="117">
        <v>339276.9</v>
      </c>
      <c r="C22" s="117">
        <v>24273</v>
      </c>
      <c r="D22" s="117">
        <v>30219.57</v>
      </c>
      <c r="E22" s="283">
        <v>1309649.31</v>
      </c>
      <c r="F22" s="283">
        <v>112928.66</v>
      </c>
      <c r="H22" s="263">
        <v>26825.9</v>
      </c>
      <c r="M22" s="283">
        <v>-156661.68</v>
      </c>
      <c r="N22" s="283">
        <v>2054348.01</v>
      </c>
      <c r="O22" s="96">
        <v>375175.13</v>
      </c>
      <c r="P22" s="96">
        <v>165470</v>
      </c>
      <c r="R22" s="96">
        <v>385610</v>
      </c>
      <c r="T22" s="118">
        <v>619240</v>
      </c>
      <c r="W22" s="118">
        <v>281013.02</v>
      </c>
      <c r="X22" s="118">
        <v>67714.899999999994</v>
      </c>
    </row>
    <row r="23" spans="1:24" x14ac:dyDescent="0.2">
      <c r="A23" s="283" t="s">
        <v>2114</v>
      </c>
      <c r="B23" s="117">
        <v>974792.23</v>
      </c>
      <c r="C23" s="117">
        <v>22494.32</v>
      </c>
      <c r="D23" s="117">
        <v>19547.91</v>
      </c>
      <c r="E23" s="283">
        <v>23338.36</v>
      </c>
      <c r="F23" s="283">
        <v>136714.82</v>
      </c>
      <c r="H23" s="263">
        <v>16430.650000000001</v>
      </c>
      <c r="M23" s="283">
        <v>-911618.95</v>
      </c>
      <c r="N23" s="283">
        <v>2203520.5099999998</v>
      </c>
      <c r="O23" s="96">
        <v>431044.78</v>
      </c>
      <c r="R23" s="96">
        <v>402260</v>
      </c>
      <c r="S23" s="96">
        <v>60</v>
      </c>
      <c r="T23" s="118">
        <v>704000</v>
      </c>
      <c r="W23" s="118">
        <v>182493.75</v>
      </c>
      <c r="X23" s="118">
        <v>31116.6</v>
      </c>
    </row>
    <row r="24" spans="1:24" x14ac:dyDescent="0.2">
      <c r="A24" s="283" t="s">
        <v>2055</v>
      </c>
      <c r="B24" s="117">
        <v>908118.53</v>
      </c>
      <c r="C24" s="117">
        <v>0</v>
      </c>
      <c r="D24" s="117">
        <v>64450.85</v>
      </c>
      <c r="E24" s="283">
        <v>161756.32</v>
      </c>
      <c r="F24" s="283">
        <v>905140.57</v>
      </c>
      <c r="H24" s="263">
        <v>33605.18</v>
      </c>
      <c r="M24" s="283">
        <v>-498281.94</v>
      </c>
      <c r="N24" s="283">
        <v>2350727.5299999998</v>
      </c>
      <c r="O24" s="96">
        <v>826883.18</v>
      </c>
      <c r="P24" s="96">
        <v>127175</v>
      </c>
      <c r="Q24" s="96">
        <v>5.78</v>
      </c>
      <c r="R24" s="96">
        <v>705662</v>
      </c>
      <c r="S24" s="96">
        <v>200000</v>
      </c>
      <c r="T24" s="118">
        <v>992762</v>
      </c>
      <c r="W24" s="118">
        <v>351986.42</v>
      </c>
      <c r="X24" s="118">
        <v>139630.04</v>
      </c>
    </row>
    <row r="25" spans="1:24" x14ac:dyDescent="0.2">
      <c r="A25" s="283" t="s">
        <v>2056</v>
      </c>
      <c r="B25" s="117">
        <v>64044.959999999999</v>
      </c>
      <c r="C25" s="117">
        <v>0</v>
      </c>
      <c r="D25" s="117">
        <v>164641.28</v>
      </c>
      <c r="E25" s="283">
        <v>812576.91</v>
      </c>
      <c r="F25" s="283">
        <v>366880.83</v>
      </c>
      <c r="H25" s="263">
        <v>13156.95</v>
      </c>
      <c r="M25" s="283">
        <v>-1902313.1</v>
      </c>
      <c r="N25" s="283">
        <v>3163898.35</v>
      </c>
      <c r="O25" s="96">
        <v>813018.82</v>
      </c>
      <c r="R25" s="96">
        <v>508000</v>
      </c>
      <c r="T25" s="118">
        <v>749850</v>
      </c>
      <c r="W25" s="118">
        <v>279115.34000000003</v>
      </c>
      <c r="X25" s="118">
        <v>125976.7</v>
      </c>
    </row>
    <row r="26" spans="1:24" x14ac:dyDescent="0.2">
      <c r="A26" s="283" t="s">
        <v>2057</v>
      </c>
      <c r="B26" s="117">
        <v>930066.49</v>
      </c>
      <c r="C26" s="117">
        <v>0</v>
      </c>
      <c r="D26" s="117">
        <v>63473.22</v>
      </c>
      <c r="E26" s="283">
        <v>1231263.95</v>
      </c>
      <c r="F26" s="283">
        <v>3843388.03</v>
      </c>
      <c r="H26" s="263">
        <v>45920</v>
      </c>
      <c r="N26" s="283">
        <v>2060186.09</v>
      </c>
      <c r="O26" s="96">
        <v>1273899.32</v>
      </c>
      <c r="P26" s="96">
        <v>288100</v>
      </c>
      <c r="Q26" s="96">
        <v>89.41</v>
      </c>
      <c r="R26" s="96">
        <v>941200</v>
      </c>
      <c r="T26" s="118">
        <v>1228662</v>
      </c>
      <c r="W26" s="118">
        <v>431561.27</v>
      </c>
      <c r="X26" s="118">
        <v>137989.35</v>
      </c>
    </row>
    <row r="27" spans="1:24" x14ac:dyDescent="0.2">
      <c r="A27" s="283" t="s">
        <v>2058</v>
      </c>
      <c r="B27" s="117">
        <v>434828.85</v>
      </c>
      <c r="C27" s="117">
        <v>0</v>
      </c>
      <c r="D27" s="117">
        <v>49494.12</v>
      </c>
      <c r="E27" s="283">
        <v>705237.79</v>
      </c>
      <c r="F27" s="283">
        <v>551660.01</v>
      </c>
      <c r="H27" s="263">
        <v>24768.26</v>
      </c>
      <c r="M27" s="283">
        <v>232300</v>
      </c>
      <c r="N27" s="283">
        <v>2920599.11</v>
      </c>
      <c r="O27" s="96">
        <v>629931.43000000005</v>
      </c>
      <c r="R27" s="96">
        <v>684019.5</v>
      </c>
      <c r="T27" s="118">
        <v>892093.5</v>
      </c>
      <c r="W27" s="118">
        <v>313663.42</v>
      </c>
      <c r="X27" s="118">
        <v>168358.25</v>
      </c>
    </row>
    <row r="28" spans="1:24" x14ac:dyDescent="0.2">
      <c r="A28" s="283" t="s">
        <v>2059</v>
      </c>
      <c r="B28" s="117">
        <v>283943.07</v>
      </c>
      <c r="C28" s="117">
        <v>569.5</v>
      </c>
      <c r="D28" s="117">
        <v>6476.25</v>
      </c>
      <c r="E28" s="283">
        <v>522986.16</v>
      </c>
      <c r="F28" s="283">
        <v>185007.43</v>
      </c>
      <c r="H28" s="263">
        <v>12481.25</v>
      </c>
      <c r="M28" s="283">
        <v>140750</v>
      </c>
      <c r="N28" s="283">
        <v>1187021.07</v>
      </c>
      <c r="O28" s="96">
        <v>669657.81000000006</v>
      </c>
      <c r="R28" s="96">
        <v>657150</v>
      </c>
      <c r="T28" s="118">
        <v>949390</v>
      </c>
      <c r="W28" s="118">
        <v>251065.9</v>
      </c>
      <c r="X28" s="118">
        <v>91009.15</v>
      </c>
    </row>
    <row r="29" spans="1:24" x14ac:dyDescent="0.2">
      <c r="A29" s="283" t="s">
        <v>2060</v>
      </c>
      <c r="B29" s="117">
        <v>292712.88</v>
      </c>
      <c r="C29" s="117">
        <v>0</v>
      </c>
      <c r="D29" s="117">
        <v>21645.46</v>
      </c>
      <c r="E29" s="283">
        <v>586769.69999999995</v>
      </c>
      <c r="F29" s="283">
        <v>268959.42</v>
      </c>
      <c r="H29" s="263">
        <v>19938.3</v>
      </c>
      <c r="M29" s="283">
        <v>173850</v>
      </c>
      <c r="N29" s="283">
        <v>2650223.29</v>
      </c>
      <c r="O29" s="96">
        <v>590119.79</v>
      </c>
      <c r="P29" s="96">
        <v>40000</v>
      </c>
      <c r="R29" s="96">
        <v>565576</v>
      </c>
      <c r="T29" s="118">
        <v>737076</v>
      </c>
      <c r="W29" s="118">
        <v>352364.26</v>
      </c>
      <c r="X29" s="118">
        <v>108374.7</v>
      </c>
    </row>
    <row r="30" spans="1:24" x14ac:dyDescent="0.2">
      <c r="A30" s="283" t="s">
        <v>2061</v>
      </c>
      <c r="B30" s="117">
        <v>223899.2</v>
      </c>
      <c r="C30" s="117">
        <v>3852.5</v>
      </c>
      <c r="D30" s="117">
        <v>92983.1</v>
      </c>
      <c r="E30" s="283">
        <v>1755814.35</v>
      </c>
      <c r="F30" s="283">
        <v>227862.12</v>
      </c>
      <c r="H30" s="263">
        <v>16229</v>
      </c>
      <c r="J30" s="263">
        <v>429.14</v>
      </c>
      <c r="M30" s="283">
        <v>110600</v>
      </c>
      <c r="N30" s="283">
        <v>1714501.17</v>
      </c>
      <c r="O30" s="96">
        <v>469361.41</v>
      </c>
      <c r="R30" s="96">
        <v>354921</v>
      </c>
      <c r="T30" s="118">
        <v>495500.68</v>
      </c>
      <c r="W30" s="118">
        <v>311376.46999999997</v>
      </c>
      <c r="X30" s="118">
        <v>133596.35</v>
      </c>
    </row>
    <row r="31" spans="1:24" x14ac:dyDescent="0.2">
      <c r="A31" s="283" t="s">
        <v>2062</v>
      </c>
      <c r="B31" s="117">
        <v>438209.92</v>
      </c>
      <c r="C31" s="117">
        <v>0</v>
      </c>
      <c r="D31" s="117">
        <v>84184.71</v>
      </c>
      <c r="E31" s="283">
        <v>772710.49</v>
      </c>
      <c r="F31" s="283">
        <v>1267090.3400000001</v>
      </c>
      <c r="H31" s="263">
        <v>51611.4</v>
      </c>
      <c r="M31" s="283">
        <v>148750</v>
      </c>
      <c r="N31" s="283">
        <v>2482860.59</v>
      </c>
      <c r="O31" s="96">
        <v>703422.03</v>
      </c>
      <c r="R31" s="96">
        <v>520600</v>
      </c>
      <c r="T31" s="118">
        <v>761300</v>
      </c>
      <c r="W31" s="118">
        <v>504592.21</v>
      </c>
      <c r="X31" s="118">
        <v>134043.6</v>
      </c>
    </row>
    <row r="32" spans="1:24" x14ac:dyDescent="0.2">
      <c r="A32" s="283" t="s">
        <v>2063</v>
      </c>
      <c r="B32" s="117">
        <v>330734.75</v>
      </c>
      <c r="C32" s="117">
        <v>1541</v>
      </c>
      <c r="D32" s="117">
        <v>16707</v>
      </c>
      <c r="E32" s="283">
        <v>538839.41</v>
      </c>
      <c r="F32" s="283">
        <v>285809.90999999997</v>
      </c>
      <c r="H32" s="263">
        <v>15600</v>
      </c>
      <c r="M32" s="283">
        <v>-864160.78</v>
      </c>
      <c r="N32" s="283">
        <v>2102364.12</v>
      </c>
      <c r="O32" s="96">
        <v>393338.27</v>
      </c>
      <c r="R32" s="96">
        <v>499080.1</v>
      </c>
      <c r="S32" s="96">
        <v>3000</v>
      </c>
      <c r="T32" s="118">
        <v>642270.1</v>
      </c>
      <c r="W32" s="118">
        <v>186855.89</v>
      </c>
      <c r="X32" s="118">
        <v>59183.65</v>
      </c>
    </row>
    <row r="33" spans="1:25" x14ac:dyDescent="0.2">
      <c r="A33" s="283" t="s">
        <v>2064</v>
      </c>
      <c r="B33" s="117">
        <v>212394.8</v>
      </c>
      <c r="C33" s="117">
        <v>0</v>
      </c>
      <c r="D33" s="117">
        <v>16392.32</v>
      </c>
      <c r="E33" s="283">
        <v>613594.31999999995</v>
      </c>
      <c r="F33" s="283">
        <v>587454.61</v>
      </c>
      <c r="H33" s="263">
        <v>24526.1</v>
      </c>
      <c r="J33" s="263">
        <v>0</v>
      </c>
      <c r="M33" s="283">
        <v>535909.46</v>
      </c>
      <c r="N33" s="283">
        <v>923152.19</v>
      </c>
      <c r="O33" s="96">
        <v>723998.3</v>
      </c>
      <c r="R33" s="96">
        <v>700900</v>
      </c>
      <c r="S33" s="96">
        <v>7750</v>
      </c>
      <c r="T33" s="118">
        <v>990750</v>
      </c>
      <c r="W33" s="118">
        <v>357022.4</v>
      </c>
      <c r="X33" s="118">
        <v>101697.60000000001</v>
      </c>
    </row>
    <row r="34" spans="1:25" x14ac:dyDescent="0.2">
      <c r="A34" s="283" t="s">
        <v>2065</v>
      </c>
      <c r="B34" s="117">
        <v>778210.18</v>
      </c>
      <c r="C34" s="117">
        <v>0</v>
      </c>
      <c r="D34" s="117">
        <v>50622.73</v>
      </c>
      <c r="E34" s="283">
        <v>1236660.51</v>
      </c>
      <c r="F34" s="283">
        <v>644410.69999999995</v>
      </c>
      <c r="H34" s="263">
        <v>28081.3</v>
      </c>
      <c r="M34" s="283">
        <v>366128</v>
      </c>
      <c r="N34" s="283">
        <v>2548141.21</v>
      </c>
      <c r="O34" s="96">
        <v>631830.73</v>
      </c>
      <c r="P34" s="96">
        <v>268960</v>
      </c>
      <c r="Q34" s="96">
        <v>15.37</v>
      </c>
      <c r="R34" s="96">
        <v>865750</v>
      </c>
      <c r="T34" s="118">
        <v>990000</v>
      </c>
      <c r="W34" s="118">
        <v>434695.95</v>
      </c>
      <c r="X34" s="118">
        <v>87024.24</v>
      </c>
    </row>
    <row r="35" spans="1:25" x14ac:dyDescent="0.2">
      <c r="A35" s="283" t="s">
        <v>2117</v>
      </c>
      <c r="B35" s="117">
        <v>310661.48</v>
      </c>
      <c r="C35" s="117">
        <v>0</v>
      </c>
      <c r="D35" s="117">
        <v>76577.600000000006</v>
      </c>
      <c r="E35" s="283">
        <v>388006.52</v>
      </c>
      <c r="F35" s="283">
        <v>512402.53</v>
      </c>
      <c r="H35" s="263">
        <v>24200</v>
      </c>
      <c r="M35" s="283">
        <v>110400</v>
      </c>
      <c r="N35" s="283">
        <v>1650244.41</v>
      </c>
      <c r="O35" s="96">
        <v>566938.9</v>
      </c>
      <c r="P35" s="96">
        <v>35000</v>
      </c>
      <c r="R35" s="96">
        <v>457867</v>
      </c>
      <c r="T35" s="118">
        <v>592367</v>
      </c>
      <c r="W35" s="118">
        <v>262753.58</v>
      </c>
      <c r="X35" s="118">
        <v>111487.23</v>
      </c>
    </row>
    <row r="36" spans="1:25" x14ac:dyDescent="0.2">
      <c r="A36" s="283" t="s">
        <v>2066</v>
      </c>
      <c r="B36" s="117">
        <v>225683.89</v>
      </c>
      <c r="C36" s="117">
        <v>1805.48</v>
      </c>
      <c r="D36" s="117">
        <v>26576</v>
      </c>
      <c r="E36" s="283">
        <v>70769.539999999994</v>
      </c>
      <c r="F36" s="283">
        <v>385753.28</v>
      </c>
      <c r="H36" s="263">
        <v>17870.12</v>
      </c>
      <c r="M36" s="283">
        <v>-1213146.33</v>
      </c>
      <c r="N36" s="283">
        <v>1948644.79</v>
      </c>
      <c r="O36" s="96">
        <v>247571.03</v>
      </c>
      <c r="R36" s="96">
        <v>465680</v>
      </c>
      <c r="T36" s="118">
        <v>537280</v>
      </c>
      <c r="W36" s="118">
        <v>158794.42000000001</v>
      </c>
      <c r="X36" s="118">
        <v>28317</v>
      </c>
    </row>
    <row r="37" spans="1:25" x14ac:dyDescent="0.2">
      <c r="A37" s="283" t="s">
        <v>2067</v>
      </c>
      <c r="B37" s="117">
        <v>450625.2</v>
      </c>
      <c r="C37" s="117">
        <v>7387.6</v>
      </c>
      <c r="D37" s="117">
        <v>45706.27</v>
      </c>
      <c r="E37" s="283">
        <v>-434959.99</v>
      </c>
      <c r="F37" s="283">
        <v>885019.83</v>
      </c>
      <c r="H37" s="263">
        <v>22050</v>
      </c>
      <c r="M37" s="283">
        <v>-1253951.57</v>
      </c>
      <c r="N37" s="283">
        <v>2125603</v>
      </c>
      <c r="O37" s="96">
        <v>603218.68999999994</v>
      </c>
      <c r="Q37" s="96">
        <v>899.73</v>
      </c>
      <c r="R37" s="96">
        <v>917110</v>
      </c>
      <c r="S37" s="96">
        <v>309</v>
      </c>
      <c r="T37" s="118">
        <v>1137334</v>
      </c>
      <c r="W37" s="118">
        <v>228182.44</v>
      </c>
      <c r="X37" s="118">
        <v>16220.5</v>
      </c>
    </row>
    <row r="38" spans="1:25" x14ac:dyDescent="0.2">
      <c r="A38" s="283" t="s">
        <v>2068</v>
      </c>
      <c r="B38" s="117">
        <v>204452.06</v>
      </c>
      <c r="C38" s="117">
        <v>4967.2</v>
      </c>
      <c r="D38" s="117">
        <v>28859</v>
      </c>
      <c r="E38" s="283">
        <v>145811.21</v>
      </c>
      <c r="F38" s="283">
        <v>328082.93</v>
      </c>
      <c r="H38" s="263">
        <v>25640</v>
      </c>
      <c r="M38" s="283">
        <v>-1111470.77</v>
      </c>
      <c r="N38" s="283">
        <v>1917883.16</v>
      </c>
      <c r="O38" s="96">
        <v>251086.27</v>
      </c>
      <c r="Q38" s="96">
        <v>35.99</v>
      </c>
      <c r="R38" s="96">
        <v>463410</v>
      </c>
      <c r="T38" s="118">
        <v>616680</v>
      </c>
      <c r="W38" s="118">
        <v>139284.70000000001</v>
      </c>
      <c r="X38" s="118">
        <v>53034.55</v>
      </c>
    </row>
    <row r="39" spans="1:25" x14ac:dyDescent="0.2">
      <c r="A39" s="283" t="s">
        <v>2069</v>
      </c>
      <c r="B39" s="117">
        <v>602548</v>
      </c>
      <c r="C39" s="117">
        <v>24664.5</v>
      </c>
      <c r="D39" s="117">
        <v>84192.19</v>
      </c>
      <c r="E39" s="283">
        <v>283851.74</v>
      </c>
      <c r="F39" s="283">
        <v>1122756.6399999999</v>
      </c>
      <c r="J39" s="263">
        <v>0</v>
      </c>
      <c r="M39" s="283">
        <v>-175946.09</v>
      </c>
      <c r="N39" s="283">
        <v>2205072.4900000002</v>
      </c>
      <c r="O39" s="96">
        <v>692828.23</v>
      </c>
      <c r="R39" s="96">
        <v>732850</v>
      </c>
      <c r="S39" s="96">
        <v>14500</v>
      </c>
      <c r="T39" s="118">
        <v>973750</v>
      </c>
      <c r="W39" s="118">
        <v>227080.66</v>
      </c>
      <c r="X39" s="118">
        <v>87500.9</v>
      </c>
    </row>
    <row r="40" spans="1:25" x14ac:dyDescent="0.2">
      <c r="A40" s="283" t="s">
        <v>2070</v>
      </c>
      <c r="B40" s="117">
        <v>359076.46</v>
      </c>
      <c r="C40" s="117">
        <v>0</v>
      </c>
      <c r="D40" s="117">
        <v>82584.14</v>
      </c>
      <c r="E40" s="283">
        <v>2211151.7799999998</v>
      </c>
      <c r="F40" s="283">
        <v>739604.64</v>
      </c>
      <c r="H40" s="263">
        <v>51250.59</v>
      </c>
      <c r="J40" s="263">
        <v>0</v>
      </c>
      <c r="M40" s="283">
        <v>1611769.95</v>
      </c>
      <c r="N40" s="283">
        <v>1879861.02</v>
      </c>
      <c r="O40" s="96">
        <v>658237.76</v>
      </c>
      <c r="Q40" s="96">
        <v>88.69</v>
      </c>
      <c r="R40" s="96">
        <v>518760</v>
      </c>
      <c r="T40" s="118">
        <v>895910</v>
      </c>
      <c r="W40" s="118">
        <v>296435.39</v>
      </c>
      <c r="X40" s="118">
        <v>56009.599999999999</v>
      </c>
    </row>
    <row r="41" spans="1:25" x14ac:dyDescent="0.2">
      <c r="A41" s="283" t="s">
        <v>2071</v>
      </c>
      <c r="B41" s="117">
        <v>755287.82</v>
      </c>
      <c r="C41" s="117">
        <v>23495.5</v>
      </c>
      <c r="D41" s="117">
        <v>68140.850000000006</v>
      </c>
      <c r="E41" s="283">
        <v>678864.84</v>
      </c>
      <c r="F41" s="283">
        <v>552668.97</v>
      </c>
      <c r="H41" s="263">
        <v>35900</v>
      </c>
      <c r="M41" s="283">
        <v>-1716363.96</v>
      </c>
      <c r="N41" s="283">
        <v>3832429.73</v>
      </c>
      <c r="O41" s="96">
        <v>561695.38</v>
      </c>
      <c r="P41" s="96">
        <v>120800</v>
      </c>
      <c r="Q41" s="96">
        <v>63.25</v>
      </c>
      <c r="R41" s="96">
        <v>960510</v>
      </c>
      <c r="T41" s="118">
        <v>1315487</v>
      </c>
      <c r="W41" s="118">
        <v>235065.87</v>
      </c>
      <c r="X41" s="118">
        <v>85875.55</v>
      </c>
      <c r="Y41" s="118">
        <v>2400</v>
      </c>
    </row>
    <row r="42" spans="1:25" x14ac:dyDescent="0.2">
      <c r="A42" s="283" t="s">
        <v>2072</v>
      </c>
      <c r="B42" s="117">
        <v>169342.99</v>
      </c>
      <c r="C42" s="117">
        <v>16524.849999999999</v>
      </c>
      <c r="D42" s="117">
        <v>66794.95</v>
      </c>
      <c r="E42" s="283">
        <v>211464.53</v>
      </c>
      <c r="F42" s="283">
        <v>1683064.78</v>
      </c>
      <c r="H42" s="263">
        <v>20086.099999999999</v>
      </c>
      <c r="M42" s="283">
        <v>298327.61</v>
      </c>
      <c r="N42" s="283">
        <v>1975418.72</v>
      </c>
      <c r="O42" s="96">
        <v>409611.73</v>
      </c>
      <c r="Q42" s="96">
        <v>50.96</v>
      </c>
      <c r="R42" s="96">
        <v>594180</v>
      </c>
      <c r="S42" s="96">
        <v>1000</v>
      </c>
      <c r="T42" s="118">
        <v>818177</v>
      </c>
      <c r="W42" s="118">
        <v>197769.42</v>
      </c>
      <c r="X42" s="118">
        <v>84234.6</v>
      </c>
    </row>
    <row r="43" spans="1:25" x14ac:dyDescent="0.2">
      <c r="A43" s="283" t="s">
        <v>2073</v>
      </c>
      <c r="B43" s="117">
        <v>234465.3</v>
      </c>
      <c r="C43" s="117">
        <v>5432.53</v>
      </c>
      <c r="D43" s="117">
        <v>28990.29</v>
      </c>
      <c r="E43" s="283">
        <v>134145.39000000001</v>
      </c>
      <c r="F43" s="283">
        <v>147325.45000000001</v>
      </c>
      <c r="H43" s="263">
        <v>16988.740000000002</v>
      </c>
      <c r="M43" s="283">
        <v>-912474.48</v>
      </c>
      <c r="N43" s="283">
        <v>1580455.21</v>
      </c>
      <c r="O43" s="96">
        <v>248547</v>
      </c>
      <c r="R43" s="96">
        <v>474360</v>
      </c>
      <c r="T43" s="118">
        <v>620010</v>
      </c>
      <c r="W43" s="118">
        <v>130890.01</v>
      </c>
      <c r="X43" s="118">
        <v>53027.5</v>
      </c>
    </row>
    <row r="44" spans="1:25" x14ac:dyDescent="0.2">
      <c r="A44" s="283" t="s">
        <v>2074</v>
      </c>
      <c r="B44" s="117">
        <v>387315.54</v>
      </c>
      <c r="C44" s="117">
        <v>19836.75</v>
      </c>
      <c r="D44" s="117">
        <v>74197.78</v>
      </c>
      <c r="E44" s="283">
        <v>494069.32</v>
      </c>
      <c r="F44" s="283">
        <v>588924.59</v>
      </c>
      <c r="H44" s="263">
        <v>35050</v>
      </c>
      <c r="M44" s="283">
        <v>-1003216.88</v>
      </c>
      <c r="N44" s="283">
        <v>2583577.5299999998</v>
      </c>
      <c r="O44" s="96">
        <v>498239.06</v>
      </c>
      <c r="R44" s="96">
        <v>628010</v>
      </c>
      <c r="T44" s="118">
        <v>819560</v>
      </c>
      <c r="W44" s="118">
        <v>246285.73</v>
      </c>
      <c r="X44" s="118">
        <v>83730</v>
      </c>
    </row>
    <row r="45" spans="1:25" x14ac:dyDescent="0.2">
      <c r="A45" s="283" t="s">
        <v>2075</v>
      </c>
      <c r="B45" s="117">
        <v>344720.2</v>
      </c>
      <c r="C45" s="117">
        <v>3124.75</v>
      </c>
      <c r="D45" s="117">
        <v>52671.13</v>
      </c>
      <c r="E45" s="283">
        <v>245660.21</v>
      </c>
      <c r="F45" s="283">
        <v>661424.02</v>
      </c>
      <c r="M45" s="283">
        <v>-509530.11</v>
      </c>
      <c r="N45" s="283">
        <v>1850667.12</v>
      </c>
      <c r="O45" s="96">
        <v>259620.25</v>
      </c>
      <c r="Q45" s="96">
        <v>97.9</v>
      </c>
      <c r="R45" s="96">
        <v>400300</v>
      </c>
      <c r="T45" s="118">
        <v>492350</v>
      </c>
      <c r="W45" s="118">
        <v>148225.15</v>
      </c>
      <c r="X45" s="118">
        <v>25489.7</v>
      </c>
    </row>
    <row r="46" spans="1:25" x14ac:dyDescent="0.2">
      <c r="A46" s="283" t="s">
        <v>2076</v>
      </c>
      <c r="B46" s="117">
        <v>112496.63</v>
      </c>
      <c r="C46" s="117">
        <v>10299</v>
      </c>
      <c r="D46" s="117">
        <v>68024.5</v>
      </c>
      <c r="E46" s="283">
        <v>333174.58</v>
      </c>
      <c r="F46" s="283">
        <v>448563.67</v>
      </c>
      <c r="M46" s="283">
        <v>-2065072.41</v>
      </c>
      <c r="N46" s="283">
        <v>3139393.79</v>
      </c>
      <c r="O46" s="96">
        <v>603634.32999999996</v>
      </c>
      <c r="R46" s="96">
        <v>621460</v>
      </c>
      <c r="T46" s="118">
        <v>969760</v>
      </c>
      <c r="W46" s="118">
        <v>240809.53</v>
      </c>
      <c r="X46" s="118">
        <v>87990.8</v>
      </c>
    </row>
    <row r="47" spans="1:25" x14ac:dyDescent="0.2">
      <c r="A47" s="283" t="s">
        <v>2077</v>
      </c>
      <c r="B47" s="117">
        <v>184316.96</v>
      </c>
      <c r="C47" s="117">
        <v>3258.5</v>
      </c>
      <c r="D47" s="117">
        <v>52809.75</v>
      </c>
      <c r="E47" s="283">
        <v>214054.02</v>
      </c>
      <c r="F47" s="283">
        <v>869461.88</v>
      </c>
      <c r="M47" s="283">
        <v>-1233203.54</v>
      </c>
      <c r="N47" s="283">
        <v>2592803.14</v>
      </c>
      <c r="O47" s="96">
        <v>351265.93</v>
      </c>
      <c r="Q47" s="96">
        <v>89.67</v>
      </c>
      <c r="R47" s="96">
        <v>625470</v>
      </c>
      <c r="T47" s="118">
        <v>720320</v>
      </c>
      <c r="W47" s="118">
        <v>181093.74</v>
      </c>
      <c r="X47" s="118">
        <v>79724.350000000006</v>
      </c>
    </row>
    <row r="48" spans="1:25" x14ac:dyDescent="0.2">
      <c r="A48" s="283" t="s">
        <v>2078</v>
      </c>
      <c r="B48" s="117">
        <v>389711.37</v>
      </c>
      <c r="C48" s="117">
        <v>2176.6</v>
      </c>
      <c r="D48" s="117">
        <v>61203.16</v>
      </c>
      <c r="E48" s="283">
        <v>112243.87</v>
      </c>
      <c r="F48" s="283">
        <v>364125.2</v>
      </c>
      <c r="H48" s="263">
        <v>21155.88</v>
      </c>
      <c r="M48" s="283">
        <v>-1235855.6299999999</v>
      </c>
      <c r="N48" s="283">
        <v>2213150.63</v>
      </c>
      <c r="O48" s="96">
        <v>193586.14</v>
      </c>
      <c r="R48" s="96">
        <v>558980</v>
      </c>
      <c r="S48" s="96">
        <v>7500</v>
      </c>
      <c r="T48" s="118">
        <v>599830</v>
      </c>
      <c r="W48" s="118">
        <v>172392.97</v>
      </c>
      <c r="X48" s="118">
        <v>27043.85</v>
      </c>
    </row>
    <row r="49" spans="1:25" x14ac:dyDescent="0.2">
      <c r="A49" s="283" t="s">
        <v>2079</v>
      </c>
      <c r="B49" s="117">
        <v>141017.65</v>
      </c>
      <c r="C49" s="117">
        <v>24960</v>
      </c>
      <c r="D49" s="117">
        <v>27614.17</v>
      </c>
      <c r="E49" s="283">
        <v>1488153.09</v>
      </c>
      <c r="F49" s="283">
        <v>562565.93999999994</v>
      </c>
      <c r="H49" s="263">
        <v>3400</v>
      </c>
      <c r="M49" s="283">
        <v>186534.9</v>
      </c>
      <c r="N49" s="283">
        <v>2118686.35</v>
      </c>
      <c r="O49" s="96">
        <v>250035.97</v>
      </c>
      <c r="R49" s="96">
        <v>434320</v>
      </c>
      <c r="T49" s="118">
        <v>530129</v>
      </c>
      <c r="W49" s="118">
        <v>135030.57</v>
      </c>
      <c r="X49" s="118">
        <v>70856.800000000003</v>
      </c>
    </row>
    <row r="50" spans="1:25" x14ac:dyDescent="0.2">
      <c r="A50" s="283" t="s">
        <v>2080</v>
      </c>
      <c r="B50" s="117">
        <v>543652.34</v>
      </c>
      <c r="C50" s="117">
        <v>0</v>
      </c>
      <c r="D50" s="117">
        <v>57554.31</v>
      </c>
      <c r="E50" s="283">
        <v>936116.51</v>
      </c>
      <c r="F50" s="283">
        <v>261394.87</v>
      </c>
      <c r="H50" s="263">
        <v>25035</v>
      </c>
      <c r="M50" s="283">
        <v>-1394410.94</v>
      </c>
      <c r="N50" s="283">
        <v>3206691.97</v>
      </c>
      <c r="O50" s="96">
        <v>801356.2</v>
      </c>
      <c r="R50" s="96">
        <v>935245</v>
      </c>
      <c r="S50" s="96">
        <v>1800</v>
      </c>
      <c r="T50" s="118">
        <v>1203845</v>
      </c>
      <c r="W50" s="118">
        <v>306977.59999999998</v>
      </c>
      <c r="X50" s="118">
        <v>83977.600000000006</v>
      </c>
      <c r="Y50" s="118">
        <v>191</v>
      </c>
    </row>
    <row r="51" spans="1:25" x14ac:dyDescent="0.2">
      <c r="A51" s="283" t="s">
        <v>2081</v>
      </c>
      <c r="B51" s="117">
        <v>412984.36</v>
      </c>
      <c r="C51" s="117">
        <v>32500</v>
      </c>
      <c r="D51" s="117">
        <v>182718.72</v>
      </c>
      <c r="E51" s="283">
        <v>113.59</v>
      </c>
      <c r="F51" s="283">
        <v>1340090.1100000001</v>
      </c>
      <c r="H51" s="263">
        <v>110500</v>
      </c>
      <c r="J51" s="263">
        <v>0</v>
      </c>
      <c r="M51" s="283">
        <v>-953932.85</v>
      </c>
      <c r="N51" s="283">
        <v>2598703.46</v>
      </c>
      <c r="O51" s="96">
        <v>1205295.69</v>
      </c>
      <c r="P51" s="96">
        <v>32500</v>
      </c>
      <c r="R51" s="96">
        <v>774495</v>
      </c>
      <c r="S51" s="96">
        <v>11800</v>
      </c>
      <c r="T51" s="118">
        <v>1321815</v>
      </c>
      <c r="W51" s="118">
        <v>244932.42</v>
      </c>
      <c r="X51" s="118">
        <v>182687.1</v>
      </c>
      <c r="Y51" s="118">
        <v>7800</v>
      </c>
    </row>
    <row r="52" spans="1:25" x14ac:dyDescent="0.2">
      <c r="A52" s="283" t="s">
        <v>2082</v>
      </c>
      <c r="B52" s="117">
        <v>529075.16</v>
      </c>
      <c r="C52" s="117">
        <v>0</v>
      </c>
      <c r="D52" s="117">
        <v>34325.339999999997</v>
      </c>
      <c r="E52" s="283">
        <v>231288.75</v>
      </c>
      <c r="F52" s="283">
        <v>235487.74</v>
      </c>
      <c r="H52" s="263">
        <v>14325</v>
      </c>
      <c r="J52" s="263">
        <v>0</v>
      </c>
      <c r="M52" s="283">
        <v>-1385848</v>
      </c>
      <c r="N52" s="283">
        <v>2341456.5299999998</v>
      </c>
      <c r="O52" s="96">
        <v>650090.39</v>
      </c>
      <c r="R52" s="96">
        <v>143259</v>
      </c>
      <c r="T52" s="118">
        <v>401437</v>
      </c>
      <c r="W52" s="118">
        <v>184819.53</v>
      </c>
      <c r="X52" s="118">
        <v>82936.399999999994</v>
      </c>
    </row>
    <row r="53" spans="1:25" x14ac:dyDescent="0.2">
      <c r="A53" s="283" t="s">
        <v>2083</v>
      </c>
      <c r="B53" s="117">
        <v>752182.74</v>
      </c>
      <c r="C53" s="117">
        <v>0</v>
      </c>
      <c r="D53" s="117">
        <v>94905.24</v>
      </c>
      <c r="E53" s="283">
        <v>2068920.53</v>
      </c>
      <c r="F53" s="283">
        <v>786538.81</v>
      </c>
      <c r="H53" s="263">
        <v>51700</v>
      </c>
      <c r="J53" s="263">
        <v>0</v>
      </c>
      <c r="M53" s="283">
        <v>2008223.59</v>
      </c>
      <c r="N53" s="283">
        <v>1574485.41</v>
      </c>
      <c r="O53" s="96">
        <v>1714985.21</v>
      </c>
      <c r="R53" s="96">
        <v>5616590</v>
      </c>
      <c r="T53" s="118">
        <v>6344494</v>
      </c>
      <c r="W53" s="118">
        <v>595283.09</v>
      </c>
      <c r="X53" s="118">
        <v>187709.8</v>
      </c>
    </row>
    <row r="54" spans="1:25" x14ac:dyDescent="0.2">
      <c r="A54" s="283" t="s">
        <v>2084</v>
      </c>
      <c r="B54" s="117">
        <v>253601.86</v>
      </c>
      <c r="C54" s="117">
        <v>0</v>
      </c>
      <c r="D54" s="117">
        <v>46715.35</v>
      </c>
      <c r="E54" s="283">
        <v>2</v>
      </c>
      <c r="F54" s="283">
        <v>78129.48</v>
      </c>
      <c r="H54" s="263">
        <v>15750</v>
      </c>
      <c r="M54" s="283">
        <v>-1250983.1100000001</v>
      </c>
      <c r="N54" s="283">
        <v>1566508.7</v>
      </c>
      <c r="O54" s="96">
        <v>414132.44</v>
      </c>
      <c r="R54" s="96">
        <v>671273</v>
      </c>
      <c r="T54" s="118">
        <v>857242</v>
      </c>
      <c r="W54" s="118">
        <v>142055.14000000001</v>
      </c>
      <c r="X54" s="118">
        <v>9535.2000000000007</v>
      </c>
    </row>
    <row r="55" spans="1:25" x14ac:dyDescent="0.2">
      <c r="A55" s="283" t="s">
        <v>2085</v>
      </c>
      <c r="B55" s="117">
        <v>211571.46</v>
      </c>
      <c r="C55" s="117">
        <v>0</v>
      </c>
      <c r="D55" s="117">
        <v>22413.61</v>
      </c>
      <c r="E55" s="283">
        <v>12145.04</v>
      </c>
      <c r="F55" s="283">
        <v>103586.32</v>
      </c>
      <c r="H55" s="263">
        <v>14550</v>
      </c>
      <c r="M55" s="283">
        <v>-2189294.04</v>
      </c>
      <c r="N55" s="283">
        <v>2534998.48</v>
      </c>
      <c r="O55" s="96">
        <v>569319.65</v>
      </c>
      <c r="R55" s="96">
        <v>804654.5</v>
      </c>
      <c r="T55" s="118">
        <v>1035904.5</v>
      </c>
      <c r="W55" s="118">
        <v>300090.86</v>
      </c>
      <c r="X55" s="118">
        <v>16617.8</v>
      </c>
    </row>
    <row r="56" spans="1:25" x14ac:dyDescent="0.2">
      <c r="A56" s="283" t="s">
        <v>2322</v>
      </c>
      <c r="B56" s="117">
        <v>306865.15000000002</v>
      </c>
      <c r="C56" s="117">
        <v>1736</v>
      </c>
      <c r="D56" s="117">
        <v>41124.129999999997</v>
      </c>
      <c r="E56" s="283">
        <v>162835.37</v>
      </c>
      <c r="F56" s="283">
        <v>271897.63</v>
      </c>
      <c r="H56" s="263">
        <v>21000</v>
      </c>
      <c r="M56" s="283">
        <v>-1775597.1</v>
      </c>
      <c r="N56" s="283">
        <v>2415193.5099999998</v>
      </c>
      <c r="O56" s="96">
        <v>729612.45</v>
      </c>
      <c r="R56" s="96">
        <v>755776</v>
      </c>
      <c r="T56" s="118">
        <v>915761</v>
      </c>
      <c r="W56" s="118">
        <v>315084.57</v>
      </c>
      <c r="X56" s="118">
        <v>44048.01</v>
      </c>
    </row>
    <row r="57" spans="1:25" x14ac:dyDescent="0.2">
      <c r="A57" s="283" t="s">
        <v>2086</v>
      </c>
      <c r="B57" s="117">
        <v>199059.48</v>
      </c>
      <c r="C57" s="117">
        <v>0</v>
      </c>
      <c r="D57" s="117">
        <v>40624.14</v>
      </c>
      <c r="E57" s="283">
        <v>276529.64</v>
      </c>
      <c r="F57" s="283">
        <v>274209.37</v>
      </c>
      <c r="H57" s="263">
        <v>8649.6200000000008</v>
      </c>
      <c r="M57" s="283">
        <v>-732421.06</v>
      </c>
      <c r="N57" s="283">
        <v>1430245.31</v>
      </c>
      <c r="O57" s="96">
        <v>416690.93</v>
      </c>
      <c r="R57" s="96">
        <v>666627</v>
      </c>
      <c r="T57" s="118">
        <v>773048</v>
      </c>
      <c r="W57" s="118">
        <v>101917.07</v>
      </c>
      <c r="X57" s="118">
        <v>98096.1</v>
      </c>
    </row>
    <row r="58" spans="1:25" x14ac:dyDescent="0.2">
      <c r="A58" s="284" t="s">
        <v>2087</v>
      </c>
      <c r="B58" s="117">
        <v>88626.240000000005</v>
      </c>
      <c r="C58" s="117">
        <v>0</v>
      </c>
      <c r="D58" s="117">
        <v>113178.14</v>
      </c>
      <c r="E58" s="283">
        <v>11689.67</v>
      </c>
      <c r="F58" s="283">
        <v>1443268.95</v>
      </c>
      <c r="H58" s="263">
        <v>300</v>
      </c>
      <c r="M58" s="283">
        <v>-1132939.02</v>
      </c>
      <c r="N58" s="283">
        <v>2897338.69</v>
      </c>
      <c r="O58" s="96">
        <v>879578.38</v>
      </c>
      <c r="R58" s="96">
        <v>824101.5</v>
      </c>
      <c r="T58" s="118">
        <v>1098721.5</v>
      </c>
      <c r="W58" s="118">
        <v>425615.3</v>
      </c>
      <c r="X58" s="118">
        <v>193762.75</v>
      </c>
    </row>
    <row r="59" spans="1:25" x14ac:dyDescent="0.2">
      <c r="A59" s="283" t="s">
        <v>2088</v>
      </c>
      <c r="B59" s="117">
        <v>200035.72</v>
      </c>
      <c r="C59" s="117">
        <v>28750</v>
      </c>
      <c r="D59" s="117">
        <v>50495.445</v>
      </c>
      <c r="E59" s="283">
        <v>2</v>
      </c>
      <c r="F59" s="283">
        <v>238648.67</v>
      </c>
      <c r="H59" s="263">
        <v>125036.76</v>
      </c>
      <c r="J59" s="263">
        <v>0</v>
      </c>
      <c r="M59" s="283">
        <v>-3139617.21</v>
      </c>
      <c r="N59" s="283">
        <v>3457082.1</v>
      </c>
      <c r="O59" s="96">
        <v>583298.43000000005</v>
      </c>
      <c r="R59" s="96">
        <v>447535</v>
      </c>
      <c r="T59" s="118">
        <v>698639.4</v>
      </c>
      <c r="W59" s="118">
        <v>170167.995</v>
      </c>
      <c r="X59" s="118">
        <v>47598.85</v>
      </c>
    </row>
    <row r="60" spans="1:25" x14ac:dyDescent="0.2">
      <c r="A60" s="283" t="s">
        <v>2089</v>
      </c>
      <c r="B60" s="117">
        <v>119018.95</v>
      </c>
      <c r="C60" s="117">
        <v>0</v>
      </c>
      <c r="D60" s="117">
        <v>10420</v>
      </c>
      <c r="E60" s="283">
        <v>919253.74</v>
      </c>
      <c r="F60" s="283">
        <v>261997.47</v>
      </c>
      <c r="H60" s="263">
        <v>17000</v>
      </c>
      <c r="M60" s="283">
        <v>1174157.81</v>
      </c>
      <c r="N60" s="283">
        <v>339109.18</v>
      </c>
      <c r="O60" s="96">
        <v>447970.82</v>
      </c>
      <c r="R60" s="96">
        <v>402613</v>
      </c>
      <c r="T60" s="118">
        <v>521963</v>
      </c>
      <c r="W60" s="118">
        <v>290947</v>
      </c>
      <c r="X60" s="118">
        <v>59060.65</v>
      </c>
      <c r="Y60" s="118">
        <v>189000</v>
      </c>
    </row>
    <row r="61" spans="1:25" x14ac:dyDescent="0.2">
      <c r="A61" s="283" t="s">
        <v>2090</v>
      </c>
      <c r="B61" s="117">
        <v>108835.33</v>
      </c>
      <c r="C61" s="117">
        <v>0</v>
      </c>
      <c r="D61" s="117">
        <v>90774.55</v>
      </c>
      <c r="E61" s="283">
        <v>253402.1</v>
      </c>
      <c r="F61" s="283">
        <v>81096.75</v>
      </c>
      <c r="H61" s="263">
        <v>38905</v>
      </c>
      <c r="J61" s="263">
        <v>0</v>
      </c>
      <c r="M61" s="283">
        <v>-1217116.1200000001</v>
      </c>
      <c r="N61" s="283">
        <v>1695206.85</v>
      </c>
      <c r="O61" s="96">
        <v>329132.55</v>
      </c>
      <c r="R61" s="96">
        <v>588904</v>
      </c>
      <c r="T61" s="118">
        <v>719973</v>
      </c>
      <c r="W61" s="118">
        <v>109797.4</v>
      </c>
      <c r="X61" s="118">
        <v>28663.15</v>
      </c>
    </row>
    <row r="62" spans="1:25" x14ac:dyDescent="0.2">
      <c r="A62" s="283" t="s">
        <v>2091</v>
      </c>
      <c r="B62" s="117">
        <v>512805.32</v>
      </c>
      <c r="C62" s="117">
        <v>0</v>
      </c>
      <c r="D62" s="117">
        <v>24871.75</v>
      </c>
      <c r="E62" s="283">
        <v>84325.2</v>
      </c>
      <c r="F62" s="283">
        <v>283039.25</v>
      </c>
      <c r="H62" s="263">
        <v>35128.18</v>
      </c>
      <c r="J62" s="263">
        <v>0</v>
      </c>
      <c r="M62" s="283">
        <v>-1837905.27</v>
      </c>
      <c r="N62" s="283">
        <v>2729343.72</v>
      </c>
      <c r="O62" s="96">
        <v>688277.31</v>
      </c>
      <c r="Q62" s="96">
        <v>12.86</v>
      </c>
      <c r="R62" s="96">
        <v>581733.5</v>
      </c>
      <c r="T62" s="118">
        <v>909711.5</v>
      </c>
      <c r="W62" s="118">
        <v>283893.58</v>
      </c>
      <c r="X62" s="118">
        <v>62094.7</v>
      </c>
    </row>
    <row r="63" spans="1:25" x14ac:dyDescent="0.2">
      <c r="A63" s="283" t="s">
        <v>2092</v>
      </c>
      <c r="B63" s="117">
        <v>489194.36</v>
      </c>
      <c r="C63" s="117">
        <v>0</v>
      </c>
      <c r="D63" s="117">
        <v>24690.92</v>
      </c>
      <c r="E63" s="283">
        <v>114382</v>
      </c>
      <c r="F63" s="283">
        <v>767764.75</v>
      </c>
      <c r="H63" s="263">
        <v>24359.11</v>
      </c>
      <c r="J63" s="263">
        <v>0</v>
      </c>
      <c r="M63" s="283">
        <v>-1895919.76</v>
      </c>
      <c r="N63" s="283">
        <v>3207310.61</v>
      </c>
      <c r="O63" s="96">
        <v>1075874.3500000001</v>
      </c>
      <c r="R63" s="96">
        <v>675565.5</v>
      </c>
      <c r="S63" s="96">
        <v>5000</v>
      </c>
      <c r="T63" s="118">
        <v>1054174.1000000001</v>
      </c>
      <c r="W63" s="118">
        <v>389858.03</v>
      </c>
      <c r="X63" s="118">
        <v>162754.65</v>
      </c>
      <c r="Y63" s="118">
        <v>5000</v>
      </c>
    </row>
    <row r="64" spans="1:25" x14ac:dyDescent="0.2">
      <c r="A64" s="283" t="s">
        <v>2093</v>
      </c>
      <c r="B64" s="117">
        <v>417159.64</v>
      </c>
      <c r="C64" s="117">
        <v>0</v>
      </c>
      <c r="D64" s="117">
        <v>37120.58</v>
      </c>
      <c r="E64" s="283">
        <v>98675.47</v>
      </c>
      <c r="F64" s="283">
        <v>265080.81</v>
      </c>
      <c r="H64" s="263">
        <v>89100</v>
      </c>
      <c r="M64" s="283">
        <v>-1936005.4</v>
      </c>
      <c r="N64" s="283">
        <v>2601971.02</v>
      </c>
      <c r="O64" s="96">
        <v>796408.56</v>
      </c>
      <c r="R64" s="96">
        <v>448871</v>
      </c>
      <c r="T64" s="118">
        <v>724341</v>
      </c>
      <c r="W64" s="118">
        <v>289793.53000000003</v>
      </c>
      <c r="X64" s="118">
        <v>81173.149999999994</v>
      </c>
      <c r="Y64" s="118">
        <v>5000</v>
      </c>
    </row>
    <row r="65" spans="1:25" x14ac:dyDescent="0.2">
      <c r="A65" s="283" t="s">
        <v>2094</v>
      </c>
      <c r="B65" s="117">
        <v>247225.88</v>
      </c>
      <c r="C65" s="117">
        <v>0</v>
      </c>
      <c r="D65" s="117">
        <v>41856.730000000003</v>
      </c>
      <c r="E65" s="283">
        <v>860236.17</v>
      </c>
      <c r="F65" s="283">
        <v>123056.26</v>
      </c>
      <c r="H65" s="263">
        <v>14550</v>
      </c>
      <c r="J65" s="263">
        <v>0</v>
      </c>
      <c r="M65" s="283">
        <v>-1847986.76</v>
      </c>
      <c r="N65" s="283">
        <v>3048211.32</v>
      </c>
      <c r="O65" s="96">
        <v>730857.55</v>
      </c>
      <c r="R65" s="96">
        <v>728624</v>
      </c>
      <c r="S65" s="96">
        <v>1800</v>
      </c>
      <c r="T65" s="118">
        <v>1058393</v>
      </c>
      <c r="W65" s="118">
        <v>221974.43</v>
      </c>
      <c r="X65" s="118">
        <v>78410.64</v>
      </c>
    </row>
    <row r="66" spans="1:25" x14ac:dyDescent="0.2">
      <c r="A66" s="283" t="s">
        <v>2115</v>
      </c>
      <c r="B66" s="117">
        <v>321972.88</v>
      </c>
      <c r="C66" s="117">
        <v>0</v>
      </c>
      <c r="D66" s="117">
        <v>15097.16</v>
      </c>
      <c r="E66" s="283">
        <v>541622.76</v>
      </c>
      <c r="F66" s="283">
        <v>182633.11</v>
      </c>
      <c r="H66" s="263">
        <v>7410</v>
      </c>
      <c r="M66" s="283">
        <v>-330715.87</v>
      </c>
      <c r="N66" s="283">
        <v>1312112.72</v>
      </c>
      <c r="O66" s="96">
        <v>581359.96</v>
      </c>
      <c r="R66" s="96">
        <v>438670</v>
      </c>
      <c r="T66" s="118">
        <v>618470</v>
      </c>
      <c r="W66" s="118">
        <v>137552.75</v>
      </c>
      <c r="X66" s="118">
        <v>118449.15</v>
      </c>
    </row>
    <row r="67" spans="1:25" x14ac:dyDescent="0.2">
      <c r="A67" s="283" t="s">
        <v>2095</v>
      </c>
      <c r="B67" s="117">
        <v>870746.3</v>
      </c>
      <c r="C67" s="117">
        <v>0</v>
      </c>
      <c r="D67" s="117">
        <v>88013.68</v>
      </c>
      <c r="E67" s="283">
        <v>830871.5</v>
      </c>
      <c r="F67" s="283">
        <v>255096.32000000001</v>
      </c>
      <c r="H67" s="263">
        <v>18600</v>
      </c>
      <c r="J67" s="263">
        <v>0</v>
      </c>
      <c r="M67" s="283">
        <v>891950.75</v>
      </c>
      <c r="N67" s="283">
        <v>997975.02</v>
      </c>
      <c r="O67" s="96">
        <v>505063.43</v>
      </c>
      <c r="R67" s="96">
        <v>548140</v>
      </c>
      <c r="S67" s="96">
        <v>40946</v>
      </c>
      <c r="T67" s="118">
        <v>686445</v>
      </c>
      <c r="W67" s="118">
        <v>192085.2</v>
      </c>
      <c r="X67" s="118">
        <v>55135.199999999997</v>
      </c>
    </row>
    <row r="68" spans="1:25" x14ac:dyDescent="0.2">
      <c r="A68" s="283" t="s">
        <v>2096</v>
      </c>
      <c r="B68" s="117">
        <v>350904.48</v>
      </c>
      <c r="C68" s="117">
        <v>25323.57</v>
      </c>
      <c r="D68" s="117">
        <v>42449.42</v>
      </c>
      <c r="E68" s="283">
        <v>668953.30000000005</v>
      </c>
      <c r="F68" s="283">
        <v>216489.46</v>
      </c>
      <c r="I68" s="263">
        <v>67440</v>
      </c>
      <c r="M68" s="283">
        <v>-3012117.94</v>
      </c>
      <c r="N68" s="283">
        <v>4031791.24</v>
      </c>
      <c r="O68" s="96">
        <v>702667.52</v>
      </c>
      <c r="Q68" s="96">
        <v>53.53</v>
      </c>
      <c r="R68" s="96">
        <v>539030</v>
      </c>
      <c r="T68" s="118">
        <v>755720</v>
      </c>
      <c r="U68" s="118">
        <v>5460</v>
      </c>
      <c r="W68" s="118">
        <v>201184.87</v>
      </c>
      <c r="X68" s="118">
        <v>39605.25</v>
      </c>
      <c r="Y68" s="118">
        <v>11980</v>
      </c>
    </row>
    <row r="69" spans="1:25" x14ac:dyDescent="0.2">
      <c r="A69" s="283" t="s">
        <v>2097</v>
      </c>
      <c r="B69" s="117">
        <v>776835.99</v>
      </c>
      <c r="C69" s="117">
        <v>126334.41</v>
      </c>
      <c r="D69" s="117">
        <v>48152.75</v>
      </c>
      <c r="E69" s="283">
        <v>257525.12</v>
      </c>
      <c r="F69" s="283">
        <v>431038.92</v>
      </c>
      <c r="H69" s="263">
        <v>56239.56</v>
      </c>
      <c r="M69" s="283">
        <v>1711382.27</v>
      </c>
      <c r="N69" s="283">
        <v>73641.19</v>
      </c>
      <c r="O69" s="96">
        <v>767987.19999999995</v>
      </c>
      <c r="P69" s="96">
        <v>124050</v>
      </c>
      <c r="Q69" s="96">
        <v>62.29</v>
      </c>
      <c r="R69" s="96">
        <v>777040</v>
      </c>
      <c r="S69" s="96">
        <v>153468</v>
      </c>
      <c r="T69" s="118">
        <v>1102590</v>
      </c>
      <c r="W69" s="118">
        <v>736893.72</v>
      </c>
      <c r="X69" s="118">
        <v>48505.599999999999</v>
      </c>
    </row>
    <row r="70" spans="1:25" x14ac:dyDescent="0.2">
      <c r="A70" s="283" t="s">
        <v>2098</v>
      </c>
      <c r="B70" s="117">
        <v>212312.51</v>
      </c>
      <c r="C70" s="117">
        <v>0</v>
      </c>
      <c r="D70" s="117">
        <v>57799.839999999997</v>
      </c>
      <c r="E70" s="283">
        <v>3</v>
      </c>
      <c r="F70" s="283">
        <v>-103683.5</v>
      </c>
      <c r="L70" s="283">
        <v>-450851.04</v>
      </c>
      <c r="N70" s="283">
        <v>607615.71</v>
      </c>
      <c r="O70" s="96">
        <v>527751.85</v>
      </c>
      <c r="R70" s="96">
        <v>462600</v>
      </c>
      <c r="T70" s="118">
        <v>638032</v>
      </c>
      <c r="W70" s="118">
        <v>234594.17</v>
      </c>
      <c r="X70" s="118">
        <v>103690.5</v>
      </c>
    </row>
    <row r="71" spans="1:25" x14ac:dyDescent="0.2">
      <c r="A71" s="283" t="s">
        <v>2099</v>
      </c>
      <c r="B71" s="117">
        <v>628600.37</v>
      </c>
      <c r="C71" s="117">
        <v>0</v>
      </c>
      <c r="D71" s="117">
        <v>40556.32</v>
      </c>
      <c r="E71" s="283">
        <v>633473.79</v>
      </c>
      <c r="F71" s="283">
        <v>857494.03</v>
      </c>
      <c r="H71" s="263">
        <v>17871.189999999999</v>
      </c>
      <c r="M71" s="283">
        <v>-1607887.93</v>
      </c>
      <c r="N71" s="283">
        <v>3812852.35</v>
      </c>
      <c r="O71" s="96">
        <v>582642.28</v>
      </c>
      <c r="R71" s="96">
        <v>290390</v>
      </c>
      <c r="S71" s="96">
        <v>160342</v>
      </c>
      <c r="T71" s="118">
        <v>578490</v>
      </c>
      <c r="W71" s="118">
        <v>226855.78</v>
      </c>
      <c r="X71" s="118">
        <v>252023.6</v>
      </c>
    </row>
    <row r="72" spans="1:25" x14ac:dyDescent="0.2">
      <c r="A72" s="283" t="s">
        <v>2100</v>
      </c>
      <c r="B72" s="117">
        <v>293859.52</v>
      </c>
      <c r="C72" s="117">
        <v>22617.9</v>
      </c>
      <c r="D72" s="117">
        <v>79608.73</v>
      </c>
      <c r="E72" s="283">
        <v>607249.35</v>
      </c>
      <c r="F72" s="283">
        <v>190018.19</v>
      </c>
      <c r="H72" s="263">
        <v>47548</v>
      </c>
      <c r="M72" s="283">
        <v>-894450.52</v>
      </c>
      <c r="N72" s="283">
        <v>1909993.72</v>
      </c>
      <c r="O72" s="96">
        <v>742376.95</v>
      </c>
      <c r="Q72" s="96">
        <v>179.4</v>
      </c>
      <c r="R72" s="96">
        <v>501900</v>
      </c>
      <c r="T72" s="118">
        <v>805776</v>
      </c>
      <c r="W72" s="118">
        <v>201039.46</v>
      </c>
      <c r="X72" s="118">
        <v>60865.4</v>
      </c>
    </row>
    <row r="73" spans="1:25" x14ac:dyDescent="0.2">
      <c r="A73" s="283" t="s">
        <v>2101</v>
      </c>
      <c r="B73" s="117">
        <v>167389.75</v>
      </c>
      <c r="C73" s="117">
        <v>19866.93</v>
      </c>
      <c r="D73" s="117">
        <v>46989.81</v>
      </c>
      <c r="E73" s="283">
        <v>265602.43</v>
      </c>
      <c r="F73" s="283">
        <v>21930.13</v>
      </c>
      <c r="H73" s="263">
        <v>0</v>
      </c>
      <c r="M73" s="283">
        <v>-953667.24</v>
      </c>
      <c r="N73" s="283">
        <v>1439320.15</v>
      </c>
      <c r="O73" s="96">
        <v>751120.02</v>
      </c>
      <c r="R73" s="96">
        <v>274848</v>
      </c>
      <c r="S73" s="96">
        <v>178887</v>
      </c>
      <c r="T73" s="118">
        <v>705958</v>
      </c>
      <c r="W73" s="118">
        <v>365916.93</v>
      </c>
      <c r="X73" s="118">
        <v>58735.95</v>
      </c>
    </row>
    <row r="74" spans="1:25" x14ac:dyDescent="0.2">
      <c r="A74" s="283" t="s">
        <v>2102</v>
      </c>
      <c r="B74" s="117">
        <v>467756.61</v>
      </c>
      <c r="C74" s="117">
        <v>21065.97</v>
      </c>
      <c r="D74" s="117">
        <v>50728.94</v>
      </c>
      <c r="E74" s="283">
        <v>948534.08</v>
      </c>
      <c r="F74" s="283">
        <v>190300.65</v>
      </c>
      <c r="M74" s="283">
        <v>-3371071.5</v>
      </c>
      <c r="N74" s="283">
        <v>4868817.07</v>
      </c>
      <c r="O74" s="96">
        <v>847954.77</v>
      </c>
      <c r="R74" s="96">
        <v>225900</v>
      </c>
      <c r="T74" s="118">
        <v>517040</v>
      </c>
      <c r="U74" s="118">
        <v>950</v>
      </c>
      <c r="W74" s="118">
        <v>275891.34000000003</v>
      </c>
      <c r="X74" s="118">
        <v>54671.75</v>
      </c>
    </row>
    <row r="75" spans="1:25" x14ac:dyDescent="0.2">
      <c r="A75" s="283" t="s">
        <v>2103</v>
      </c>
      <c r="B75" s="117">
        <v>164705.45000000001</v>
      </c>
      <c r="C75" s="117">
        <v>0</v>
      </c>
      <c r="D75" s="117">
        <v>43583.22</v>
      </c>
      <c r="E75" s="283">
        <v>454435.54</v>
      </c>
      <c r="F75" s="283">
        <v>146037.89000000001</v>
      </c>
      <c r="H75" s="263">
        <v>80550</v>
      </c>
      <c r="M75" s="283">
        <v>276457.03000000003</v>
      </c>
      <c r="N75" s="283">
        <v>310741.76000000001</v>
      </c>
      <c r="O75" s="96">
        <v>470555.96</v>
      </c>
      <c r="R75" s="96">
        <v>537500</v>
      </c>
      <c r="T75" s="118">
        <v>702130</v>
      </c>
      <c r="W75" s="118">
        <v>114808.1</v>
      </c>
      <c r="X75" s="118">
        <v>41870.550000000003</v>
      </c>
    </row>
    <row r="76" spans="1:25" x14ac:dyDescent="0.2">
      <c r="A76" s="283" t="s">
        <v>2104</v>
      </c>
      <c r="B76" s="117">
        <v>110139.89</v>
      </c>
      <c r="C76" s="117">
        <v>12240</v>
      </c>
      <c r="D76" s="117">
        <v>59221.56</v>
      </c>
      <c r="E76" s="283">
        <v>206166.62</v>
      </c>
      <c r="F76" s="283">
        <v>145692.31</v>
      </c>
      <c r="M76" s="283">
        <v>-2648078.71</v>
      </c>
      <c r="N76" s="283">
        <v>3225580.14</v>
      </c>
      <c r="O76" s="96">
        <v>547921.31999999995</v>
      </c>
      <c r="Q76" s="96">
        <v>7.65</v>
      </c>
      <c r="R76" s="96">
        <v>145310</v>
      </c>
      <c r="S76" s="96">
        <v>1000</v>
      </c>
      <c r="T76" s="118">
        <v>326900</v>
      </c>
      <c r="W76" s="118">
        <v>215037.72</v>
      </c>
      <c r="X76" s="118">
        <v>58572.3</v>
      </c>
    </row>
    <row r="77" spans="1:25" x14ac:dyDescent="0.2">
      <c r="A77" s="283" t="s">
        <v>2105</v>
      </c>
      <c r="B77" s="117">
        <v>604662.34</v>
      </c>
      <c r="C77" s="117">
        <v>15588.2</v>
      </c>
      <c r="D77" s="117">
        <v>33989.82</v>
      </c>
      <c r="E77" s="283">
        <v>474666.83</v>
      </c>
      <c r="F77" s="283">
        <v>255597.01</v>
      </c>
      <c r="K77" s="283">
        <v>179525</v>
      </c>
      <c r="M77" s="283">
        <v>-1522828.36</v>
      </c>
      <c r="N77" s="283">
        <v>2484321.89</v>
      </c>
      <c r="O77" s="96">
        <v>1061663.29</v>
      </c>
      <c r="R77" s="96">
        <v>335550</v>
      </c>
      <c r="S77" s="96">
        <v>300</v>
      </c>
      <c r="T77" s="118">
        <v>726350</v>
      </c>
      <c r="W77" s="118">
        <v>326101.37</v>
      </c>
      <c r="X77" s="118">
        <v>58426.25</v>
      </c>
    </row>
    <row r="78" spans="1:25" x14ac:dyDescent="0.2">
      <c r="A78" s="283" t="s">
        <v>2113</v>
      </c>
      <c r="B78" s="117">
        <v>168390.71</v>
      </c>
      <c r="C78" s="117">
        <v>0</v>
      </c>
      <c r="D78" s="117">
        <v>30563.09</v>
      </c>
      <c r="E78" s="283">
        <v>285164.57</v>
      </c>
      <c r="F78" s="283">
        <v>40571.75</v>
      </c>
      <c r="M78" s="283">
        <v>-933912.4</v>
      </c>
      <c r="N78" s="283">
        <v>1412549.96</v>
      </c>
      <c r="O78" s="96">
        <v>321225.65999999997</v>
      </c>
      <c r="S78" s="96">
        <v>450150</v>
      </c>
      <c r="T78" s="118">
        <v>533990</v>
      </c>
      <c r="W78" s="118">
        <v>126935.05</v>
      </c>
      <c r="X78" s="118">
        <v>57882.05</v>
      </c>
    </row>
    <row r="79" spans="1:25" x14ac:dyDescent="0.2">
      <c r="A79" s="283" t="s">
        <v>2116</v>
      </c>
      <c r="B79" s="117">
        <v>373050.63</v>
      </c>
      <c r="C79" s="117">
        <v>0</v>
      </c>
      <c r="D79" s="117">
        <v>56058.79</v>
      </c>
      <c r="E79" s="283">
        <v>744291.97</v>
      </c>
      <c r="F79" s="283">
        <v>16443.16</v>
      </c>
      <c r="G79" s="263">
        <v>900</v>
      </c>
      <c r="M79" s="283">
        <v>-1131637.8700000001</v>
      </c>
      <c r="N79" s="283">
        <v>2368149.29</v>
      </c>
      <c r="O79" s="96">
        <v>457843.77</v>
      </c>
      <c r="R79" s="96">
        <v>626730</v>
      </c>
      <c r="S79" s="96">
        <v>47754</v>
      </c>
      <c r="T79" s="118">
        <v>716688</v>
      </c>
      <c r="W79" s="118">
        <v>276930.28999999998</v>
      </c>
      <c r="X79" s="118">
        <v>58733.35</v>
      </c>
    </row>
    <row r="80" spans="1:25" x14ac:dyDescent="0.2">
      <c r="A80" s="283" t="s">
        <v>2106</v>
      </c>
      <c r="B80" s="117">
        <v>288618.42</v>
      </c>
      <c r="C80" s="117">
        <v>4839.75</v>
      </c>
      <c r="D80" s="117">
        <v>36987.919999999998</v>
      </c>
      <c r="E80" s="283">
        <v>489004.01</v>
      </c>
      <c r="F80" s="283">
        <v>332089.53999999998</v>
      </c>
      <c r="H80" s="263">
        <v>23160</v>
      </c>
      <c r="M80" s="283">
        <v>-1476227.03</v>
      </c>
      <c r="N80" s="283">
        <v>2500428.33</v>
      </c>
      <c r="O80" s="96">
        <v>668220.88</v>
      </c>
      <c r="R80" s="96">
        <v>602050.80000000005</v>
      </c>
      <c r="T80" s="118">
        <v>777728.8</v>
      </c>
      <c r="V80" s="118">
        <v>0</v>
      </c>
      <c r="W80" s="118">
        <v>279505.99</v>
      </c>
      <c r="X80" s="118">
        <v>79559.55</v>
      </c>
    </row>
    <row r="81" spans="1:24" x14ac:dyDescent="0.2">
      <c r="A81" s="283" t="s">
        <v>2107</v>
      </c>
      <c r="B81" s="117">
        <v>192201.84</v>
      </c>
      <c r="C81" s="117">
        <v>1863.45</v>
      </c>
      <c r="D81" s="117">
        <v>47046.26</v>
      </c>
      <c r="E81" s="283">
        <v>5</v>
      </c>
      <c r="F81" s="283">
        <v>244208.41</v>
      </c>
      <c r="H81" s="263">
        <v>9900</v>
      </c>
      <c r="M81" s="283">
        <v>-1733354.94</v>
      </c>
      <c r="N81" s="283">
        <v>2140561.41</v>
      </c>
      <c r="O81" s="96">
        <v>437776.2</v>
      </c>
      <c r="P81" s="96">
        <v>37805</v>
      </c>
      <c r="R81" s="96">
        <v>352550</v>
      </c>
      <c r="T81" s="118">
        <v>565350</v>
      </c>
      <c r="W81" s="118">
        <v>130816.62</v>
      </c>
      <c r="X81" s="118">
        <v>32211.09</v>
      </c>
    </row>
    <row r="82" spans="1:24" x14ac:dyDescent="0.2">
      <c r="A82" s="283" t="s">
        <v>2108</v>
      </c>
      <c r="B82" s="117">
        <v>277137.77</v>
      </c>
      <c r="C82" s="117">
        <v>2345</v>
      </c>
      <c r="D82" s="117">
        <v>38466.449999999997</v>
      </c>
      <c r="E82" s="283">
        <v>853649.27</v>
      </c>
      <c r="F82" s="283">
        <v>610220.82999999996</v>
      </c>
      <c r="H82" s="263">
        <v>130200</v>
      </c>
      <c r="M82" s="283">
        <v>-489112.87</v>
      </c>
      <c r="N82" s="283">
        <v>2191938.59</v>
      </c>
      <c r="O82" s="96">
        <v>730856.03</v>
      </c>
      <c r="P82" s="96">
        <v>98068</v>
      </c>
      <c r="R82" s="96">
        <v>503166</v>
      </c>
      <c r="T82" s="118">
        <v>865288</v>
      </c>
      <c r="W82" s="118">
        <v>244748.53</v>
      </c>
      <c r="X82" s="118">
        <v>138345.9</v>
      </c>
    </row>
    <row r="83" spans="1:24" x14ac:dyDescent="0.2">
      <c r="A83" s="283" t="s">
        <v>2109</v>
      </c>
      <c r="B83" s="117">
        <v>556380.34</v>
      </c>
      <c r="C83" s="117">
        <v>13656.85</v>
      </c>
      <c r="D83" s="117">
        <v>92253.31</v>
      </c>
      <c r="E83" s="283">
        <v>1104732.32</v>
      </c>
      <c r="F83" s="283">
        <v>407330.68</v>
      </c>
      <c r="H83" s="263">
        <v>27756.3</v>
      </c>
      <c r="M83" s="283">
        <v>-1998886.27</v>
      </c>
      <c r="N83" s="283">
        <v>4194803.6500000004</v>
      </c>
      <c r="O83" s="96">
        <v>549756.22</v>
      </c>
      <c r="R83" s="96">
        <v>694273</v>
      </c>
      <c r="T83" s="118">
        <v>812383</v>
      </c>
      <c r="W83" s="118">
        <v>299774.8</v>
      </c>
      <c r="X83" s="118">
        <v>162715.6</v>
      </c>
    </row>
    <row r="84" spans="1:24" x14ac:dyDescent="0.2">
      <c r="A84" s="283" t="s">
        <v>2110</v>
      </c>
      <c r="B84" s="117">
        <v>41103.9</v>
      </c>
      <c r="C84" s="117">
        <v>728.93</v>
      </c>
      <c r="D84" s="117">
        <v>15604.8</v>
      </c>
      <c r="E84" s="283">
        <v>648772.18999999994</v>
      </c>
      <c r="F84" s="283">
        <v>223287.59</v>
      </c>
      <c r="H84" s="263">
        <v>29100</v>
      </c>
      <c r="M84" s="283">
        <v>-1136821.27</v>
      </c>
      <c r="N84" s="283">
        <v>2119139.65</v>
      </c>
      <c r="O84" s="96">
        <v>366022.8</v>
      </c>
      <c r="R84" s="96">
        <v>465181</v>
      </c>
      <c r="T84" s="118">
        <v>657790</v>
      </c>
      <c r="W84" s="118">
        <v>137161.60000000001</v>
      </c>
      <c r="X84" s="118">
        <v>108203.17</v>
      </c>
    </row>
    <row r="85" spans="1:24" x14ac:dyDescent="0.2">
      <c r="A85" s="283" t="s">
        <v>2111</v>
      </c>
      <c r="B85" s="117">
        <v>424671.23</v>
      </c>
      <c r="C85" s="117">
        <v>830</v>
      </c>
      <c r="D85" s="117">
        <v>56936.46</v>
      </c>
      <c r="E85" s="283">
        <v>286445.11</v>
      </c>
      <c r="F85" s="283">
        <v>391482.81</v>
      </c>
      <c r="H85" s="263">
        <v>40893.550000000003</v>
      </c>
      <c r="M85" s="283">
        <v>174977.5</v>
      </c>
      <c r="N85" s="283">
        <v>1096893.17</v>
      </c>
      <c r="O85" s="96">
        <v>516233.22</v>
      </c>
      <c r="R85" s="96">
        <v>657370</v>
      </c>
      <c r="T85" s="118">
        <v>762820</v>
      </c>
      <c r="W85" s="118">
        <v>328717.53000000003</v>
      </c>
      <c r="X85" s="118">
        <v>112450.3</v>
      </c>
    </row>
    <row r="86" spans="1:24" x14ac:dyDescent="0.2">
      <c r="A86" s="283" t="s">
        <v>2112</v>
      </c>
      <c r="B86" s="117">
        <v>432008.57</v>
      </c>
      <c r="C86" s="117">
        <v>4116.5200000000004</v>
      </c>
      <c r="D86" s="117">
        <v>32231.11</v>
      </c>
      <c r="E86" s="283">
        <v>376023.19</v>
      </c>
      <c r="F86" s="283">
        <v>253120.75</v>
      </c>
      <c r="H86" s="263">
        <v>25015.9</v>
      </c>
      <c r="M86" s="283">
        <v>-2020759.86</v>
      </c>
      <c r="N86" s="283">
        <v>3207738.11</v>
      </c>
      <c r="O86" s="96">
        <v>368837.67</v>
      </c>
      <c r="R86" s="96">
        <v>544941</v>
      </c>
      <c r="S86" s="96">
        <v>6000</v>
      </c>
      <c r="T86" s="118">
        <v>606251</v>
      </c>
      <c r="W86" s="118">
        <v>267393.13</v>
      </c>
      <c r="X86" s="118">
        <v>122408.55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I86"/>
  <sheetViews>
    <sheetView topLeftCell="V13" zoomScale="50" zoomScaleNormal="50" workbookViewId="0">
      <selection activeCell="AC29" sqref="AC29"/>
    </sheetView>
  </sheetViews>
  <sheetFormatPr defaultColWidth="2.75" defaultRowHeight="14.25" x14ac:dyDescent="0.2"/>
  <cols>
    <col min="1" max="1" width="5.5" bestFit="1" customWidth="1"/>
    <col min="2" max="2" width="14.75" customWidth="1"/>
    <col min="3" max="3" width="7.5" style="73" bestFit="1" customWidth="1"/>
    <col min="4" max="4" width="44.625" style="73" bestFit="1" customWidth="1"/>
    <col min="5" max="5" width="29" style="283"/>
    <col min="6" max="8" width="29" style="117"/>
    <col min="9" max="10" width="29" style="283"/>
    <col min="11" max="14" width="29" style="263"/>
    <col min="15" max="18" width="29" style="283"/>
    <col min="19" max="23" width="29" style="96"/>
    <col min="24" max="28" width="29" style="118"/>
    <col min="29" max="29" width="36.125" style="118" bestFit="1" customWidth="1"/>
    <col min="30" max="30" width="16.375" style="94" customWidth="1"/>
    <col min="31" max="31" width="13.5" style="36" bestFit="1" customWidth="1"/>
    <col min="32" max="32" width="17.375" style="14" bestFit="1" customWidth="1"/>
    <col min="33" max="33" width="17.625" style="17" bestFit="1" customWidth="1"/>
    <col min="34" max="34" width="19.125" style="26" bestFit="1" customWidth="1"/>
    <col min="35" max="35" width="14.625" style="71" bestFit="1" customWidth="1"/>
  </cols>
  <sheetData>
    <row r="1" spans="1:35" x14ac:dyDescent="0.2">
      <c r="E1" s="283" t="s">
        <v>590</v>
      </c>
      <c r="F1" s="117" t="s">
        <v>1437</v>
      </c>
      <c r="G1" s="117" t="s">
        <v>1438</v>
      </c>
      <c r="H1" s="117" t="s">
        <v>1439</v>
      </c>
      <c r="I1" s="283" t="s">
        <v>1441</v>
      </c>
      <c r="J1" s="283" t="s">
        <v>1442</v>
      </c>
      <c r="K1" s="263" t="s">
        <v>1445</v>
      </c>
      <c r="L1" s="263" t="s">
        <v>1446</v>
      </c>
      <c r="M1" s="263" t="s">
        <v>1447</v>
      </c>
      <c r="N1" s="263" t="s">
        <v>1448</v>
      </c>
      <c r="O1" s="283" t="s">
        <v>1449</v>
      </c>
      <c r="P1" s="283" t="s">
        <v>1450</v>
      </c>
      <c r="Q1" s="283" t="s">
        <v>1451</v>
      </c>
      <c r="R1" s="283" t="s">
        <v>1452</v>
      </c>
      <c r="S1" s="96" t="s">
        <v>1454</v>
      </c>
      <c r="T1" s="96" t="s">
        <v>1455</v>
      </c>
      <c r="U1" s="96" t="s">
        <v>1456</v>
      </c>
      <c r="V1" s="96" t="s">
        <v>1457</v>
      </c>
      <c r="W1" s="96" t="s">
        <v>1458</v>
      </c>
      <c r="X1" s="118" t="s">
        <v>1459</v>
      </c>
      <c r="Y1" s="118" t="s">
        <v>1460</v>
      </c>
      <c r="Z1" s="118" t="s">
        <v>1461</v>
      </c>
      <c r="AA1" s="118" t="s">
        <v>1462</v>
      </c>
      <c r="AB1" s="118" t="s">
        <v>1463</v>
      </c>
      <c r="AC1" s="118" t="s">
        <v>1466</v>
      </c>
      <c r="AD1" s="82" t="s">
        <v>6</v>
      </c>
      <c r="AE1" s="20" t="s">
        <v>7</v>
      </c>
      <c r="AF1" s="69" t="s">
        <v>8</v>
      </c>
      <c r="AG1" s="80" t="s">
        <v>9</v>
      </c>
      <c r="AH1" s="21" t="s">
        <v>10</v>
      </c>
      <c r="AI1" s="70" t="s">
        <v>11</v>
      </c>
    </row>
    <row r="2" spans="1:35" x14ac:dyDescent="0.2">
      <c r="B2" t="s">
        <v>57</v>
      </c>
      <c r="C2" s="73" t="s">
        <v>168</v>
      </c>
      <c r="E2" s="283" t="s">
        <v>591</v>
      </c>
      <c r="F2" s="117" t="s">
        <v>1467</v>
      </c>
      <c r="G2" s="117" t="s">
        <v>1468</v>
      </c>
      <c r="H2" s="117" t="s">
        <v>1469</v>
      </c>
      <c r="I2" s="283" t="s">
        <v>1471</v>
      </c>
      <c r="J2" s="283" t="s">
        <v>1472</v>
      </c>
      <c r="K2" s="263" t="s">
        <v>1475</v>
      </c>
      <c r="L2" s="263" t="s">
        <v>1476</v>
      </c>
      <c r="M2" s="263" t="s">
        <v>1477</v>
      </c>
      <c r="N2" s="263" t="s">
        <v>1478</v>
      </c>
      <c r="O2" s="283" t="s">
        <v>1479</v>
      </c>
      <c r="P2" s="283" t="s">
        <v>1480</v>
      </c>
      <c r="Q2" s="283" t="s">
        <v>1481</v>
      </c>
      <c r="R2" s="283" t="s">
        <v>1482</v>
      </c>
      <c r="S2" s="96" t="s">
        <v>1484</v>
      </c>
      <c r="T2" s="96" t="s">
        <v>1485</v>
      </c>
      <c r="U2" s="96" t="s">
        <v>1486</v>
      </c>
      <c r="V2" s="96" t="s">
        <v>1487</v>
      </c>
      <c r="W2" s="96" t="s">
        <v>1488</v>
      </c>
      <c r="X2" s="118" t="s">
        <v>1489</v>
      </c>
      <c r="Y2" s="118" t="s">
        <v>1490</v>
      </c>
      <c r="Z2" s="118" t="s">
        <v>1491</v>
      </c>
      <c r="AA2" s="118" t="s">
        <v>1492</v>
      </c>
      <c r="AB2" s="118" t="s">
        <v>1493</v>
      </c>
      <c r="AC2" s="118" t="s">
        <v>1496</v>
      </c>
      <c r="AD2" s="82"/>
      <c r="AE2" s="20"/>
      <c r="AF2" s="69"/>
      <c r="AG2" s="19"/>
      <c r="AH2" s="23"/>
      <c r="AI2" s="15"/>
    </row>
    <row r="3" spans="1:35" x14ac:dyDescent="0.2">
      <c r="E3" s="283" t="s">
        <v>592</v>
      </c>
      <c r="F3" s="117">
        <v>31305413.010000002</v>
      </c>
      <c r="G3" s="117">
        <v>1073884.9099999999</v>
      </c>
      <c r="H3" s="117">
        <v>4467708.4450000003</v>
      </c>
      <c r="I3" s="283">
        <v>50937387.100000001</v>
      </c>
      <c r="J3" s="283">
        <v>39148062.850000001</v>
      </c>
      <c r="K3" s="263">
        <v>900</v>
      </c>
      <c r="L3" s="263">
        <v>2085158.98</v>
      </c>
      <c r="M3" s="263">
        <v>67440</v>
      </c>
      <c r="N3" s="263">
        <v>429.14</v>
      </c>
      <c r="O3" s="283">
        <v>179525</v>
      </c>
      <c r="P3" s="283">
        <v>-450851.04</v>
      </c>
      <c r="Q3" s="283">
        <v>-62259439.240000002</v>
      </c>
      <c r="R3" s="283">
        <v>189694652.86000001</v>
      </c>
      <c r="S3" s="96">
        <v>48254379.609999999</v>
      </c>
      <c r="T3" s="96">
        <v>2662928</v>
      </c>
      <c r="U3" s="96">
        <v>1752.48</v>
      </c>
      <c r="V3" s="96">
        <v>51364762.399999999</v>
      </c>
      <c r="W3" s="96">
        <v>2193707</v>
      </c>
      <c r="X3" s="118">
        <v>71516766.079999998</v>
      </c>
      <c r="Y3" s="118">
        <v>6410</v>
      </c>
      <c r="Z3" s="118">
        <v>1860</v>
      </c>
      <c r="AA3" s="118">
        <v>21927620.114999998</v>
      </c>
      <c r="AB3" s="118">
        <v>7323898.8099999996</v>
      </c>
      <c r="AC3" s="118">
        <v>221521</v>
      </c>
      <c r="AD3" s="82">
        <f t="shared" ref="AD3:AI3" si="0">SUM(AD4:AD86)</f>
        <v>36847006.365000002</v>
      </c>
      <c r="AE3" s="20">
        <f t="shared" si="0"/>
        <v>2153928.12</v>
      </c>
      <c r="AF3" s="69">
        <f t="shared" si="0"/>
        <v>34693078.244999997</v>
      </c>
      <c r="AG3" s="19">
        <f t="shared" si="0"/>
        <v>104477529.48999996</v>
      </c>
      <c r="AH3" s="23">
        <f t="shared" si="0"/>
        <v>100998076.00500004</v>
      </c>
      <c r="AI3" s="102">
        <f t="shared" si="0"/>
        <v>3479453.4849999989</v>
      </c>
    </row>
    <row r="4" spans="1:35" x14ac:dyDescent="0.2">
      <c r="A4" t="s">
        <v>281</v>
      </c>
      <c r="B4" t="s">
        <v>0</v>
      </c>
      <c r="C4" s="73">
        <v>5737</v>
      </c>
      <c r="D4" s="73" t="s">
        <v>605</v>
      </c>
      <c r="E4" s="283" t="s">
        <v>2036</v>
      </c>
      <c r="F4" s="117">
        <v>382667.61</v>
      </c>
      <c r="G4" s="117">
        <v>39879</v>
      </c>
      <c r="H4" s="117">
        <v>30398.51</v>
      </c>
      <c r="I4" s="283">
        <v>1686431.03</v>
      </c>
      <c r="J4" s="283">
        <v>213984.64000000001</v>
      </c>
      <c r="L4" s="263">
        <v>16000</v>
      </c>
      <c r="Q4" s="283">
        <v>2237236.7799999998</v>
      </c>
      <c r="R4" s="283">
        <v>198336.84</v>
      </c>
      <c r="S4" s="96">
        <v>505321.83</v>
      </c>
      <c r="V4" s="96">
        <v>442560</v>
      </c>
      <c r="W4" s="96">
        <v>389396</v>
      </c>
      <c r="X4" s="118">
        <v>677190</v>
      </c>
      <c r="AA4" s="118">
        <v>277181.95</v>
      </c>
      <c r="AB4" s="118">
        <v>88169.71</v>
      </c>
      <c r="AD4" s="94">
        <f>SUM(F4:H4)</f>
        <v>452945.12</v>
      </c>
      <c r="AE4" s="43">
        <f>SUM(K4:N4)</f>
        <v>16000</v>
      </c>
      <c r="AF4" s="100">
        <f>AD4-AE4</f>
        <v>436945.12</v>
      </c>
      <c r="AG4" s="101">
        <f>SUM(S4:W4)</f>
        <v>1337277.83</v>
      </c>
      <c r="AH4" s="28">
        <f>SUM(X4:AC4)</f>
        <v>1042541.6599999999</v>
      </c>
      <c r="AI4" s="102">
        <f>AG4-AH4</f>
        <v>294736.17000000016</v>
      </c>
    </row>
    <row r="5" spans="1:35" x14ac:dyDescent="0.2">
      <c r="A5" t="s">
        <v>281</v>
      </c>
      <c r="B5" t="s">
        <v>0</v>
      </c>
      <c r="C5" s="73">
        <v>4213</v>
      </c>
      <c r="D5" s="73" t="s">
        <v>606</v>
      </c>
      <c r="E5" s="283" t="s">
        <v>2037</v>
      </c>
      <c r="F5" s="117">
        <v>141158.9</v>
      </c>
      <c r="G5" s="117">
        <v>127252.75</v>
      </c>
      <c r="H5" s="117">
        <v>78774.66</v>
      </c>
      <c r="I5" s="283">
        <v>619400.41</v>
      </c>
      <c r="J5" s="283">
        <v>249062.51</v>
      </c>
      <c r="L5" s="263">
        <v>10800</v>
      </c>
      <c r="Q5" s="283">
        <v>-776767.69</v>
      </c>
      <c r="R5" s="283">
        <v>2159407.13</v>
      </c>
      <c r="S5" s="96">
        <v>642599.31999999995</v>
      </c>
      <c r="T5" s="96">
        <v>20000</v>
      </c>
      <c r="V5" s="96">
        <v>581840</v>
      </c>
      <c r="X5" s="118">
        <v>940560</v>
      </c>
      <c r="AA5" s="118">
        <v>323699.58</v>
      </c>
      <c r="AB5" s="118">
        <v>76753.95</v>
      </c>
      <c r="AD5" s="94">
        <f t="shared" ref="AD5:AD68" si="1">SUM(F5:H5)</f>
        <v>347186.31000000006</v>
      </c>
      <c r="AE5" s="43">
        <f t="shared" ref="AE5:AE68" si="2">SUM(K5:N5)</f>
        <v>10800</v>
      </c>
      <c r="AF5" s="100">
        <f t="shared" ref="AF5:AF68" si="3">AD5-AE5</f>
        <v>336386.31000000006</v>
      </c>
      <c r="AG5" s="101">
        <f t="shared" ref="AG5:AG68" si="4">SUM(S5:W5)</f>
        <v>1244439.3199999998</v>
      </c>
      <c r="AH5" s="28">
        <f t="shared" ref="AH5:AH68" si="5">SUM(X5:AC5)</f>
        <v>1341013.53</v>
      </c>
      <c r="AI5" s="102">
        <f t="shared" ref="AI5:AI68" si="6">AG5-AH5</f>
        <v>-96574.210000000196</v>
      </c>
    </row>
    <row r="6" spans="1:35" x14ac:dyDescent="0.2">
      <c r="A6" t="s">
        <v>281</v>
      </c>
      <c r="B6" t="s">
        <v>0</v>
      </c>
      <c r="C6" s="73">
        <v>4949</v>
      </c>
      <c r="D6" s="73" t="s">
        <v>607</v>
      </c>
      <c r="E6" s="283" t="s">
        <v>2038</v>
      </c>
      <c r="F6" s="117">
        <v>165146.73000000001</v>
      </c>
      <c r="G6" s="117">
        <v>17345.169999999998</v>
      </c>
      <c r="H6" s="117">
        <v>89696.88</v>
      </c>
      <c r="I6" s="283">
        <v>902521.04</v>
      </c>
      <c r="J6" s="283">
        <v>768093.85</v>
      </c>
      <c r="L6" s="263">
        <v>15468.3</v>
      </c>
      <c r="Q6" s="283">
        <v>-805388.51</v>
      </c>
      <c r="R6" s="283">
        <v>3104237.14</v>
      </c>
      <c r="S6" s="96">
        <v>545727.38</v>
      </c>
      <c r="V6" s="96">
        <v>813610</v>
      </c>
      <c r="X6" s="118">
        <v>1086790</v>
      </c>
      <c r="AA6" s="118">
        <v>209584.59</v>
      </c>
      <c r="AB6" s="118">
        <v>78130.05</v>
      </c>
      <c r="AC6" s="118">
        <v>150</v>
      </c>
      <c r="AD6" s="94">
        <f t="shared" si="1"/>
        <v>272188.78000000003</v>
      </c>
      <c r="AE6" s="43">
        <f t="shared" si="2"/>
        <v>15468.3</v>
      </c>
      <c r="AF6" s="100">
        <f t="shared" si="3"/>
        <v>256720.48000000004</v>
      </c>
      <c r="AG6" s="101">
        <f t="shared" si="4"/>
        <v>1359337.38</v>
      </c>
      <c r="AH6" s="28">
        <f t="shared" si="5"/>
        <v>1374654.6400000001</v>
      </c>
      <c r="AI6" s="102">
        <f t="shared" si="6"/>
        <v>-15317.260000000242</v>
      </c>
    </row>
    <row r="7" spans="1:35" x14ac:dyDescent="0.2">
      <c r="A7" t="s">
        <v>281</v>
      </c>
      <c r="B7" t="s">
        <v>0</v>
      </c>
      <c r="C7" s="73">
        <v>7233</v>
      </c>
      <c r="D7" s="73" t="s">
        <v>608</v>
      </c>
      <c r="E7" s="283" t="s">
        <v>2039</v>
      </c>
      <c r="F7" s="117">
        <v>536847.92000000004</v>
      </c>
      <c r="G7" s="117">
        <v>95785.91</v>
      </c>
      <c r="H7" s="117">
        <v>83976.66</v>
      </c>
      <c r="I7" s="283">
        <v>150080</v>
      </c>
      <c r="J7" s="283">
        <v>144929.20000000001</v>
      </c>
      <c r="L7" s="263">
        <v>48250</v>
      </c>
      <c r="Q7" s="283">
        <v>-644520.21</v>
      </c>
      <c r="R7" s="283">
        <v>1481598.18</v>
      </c>
      <c r="S7" s="96">
        <v>630752.96</v>
      </c>
      <c r="T7" s="96">
        <v>610000</v>
      </c>
      <c r="V7" s="96">
        <v>813060</v>
      </c>
      <c r="W7" s="96">
        <v>213264</v>
      </c>
      <c r="X7" s="118">
        <v>1289504</v>
      </c>
      <c r="AA7" s="118">
        <v>678116.49</v>
      </c>
      <c r="AB7" s="118">
        <v>76665.75</v>
      </c>
      <c r="AD7" s="94">
        <f t="shared" si="1"/>
        <v>716610.49000000011</v>
      </c>
      <c r="AE7" s="43">
        <f t="shared" si="2"/>
        <v>48250</v>
      </c>
      <c r="AF7" s="100">
        <f t="shared" si="3"/>
        <v>668360.49000000011</v>
      </c>
      <c r="AG7" s="101">
        <f t="shared" si="4"/>
        <v>2267076.96</v>
      </c>
      <c r="AH7" s="28">
        <f t="shared" si="5"/>
        <v>2044286.24</v>
      </c>
      <c r="AI7" s="102">
        <f t="shared" si="6"/>
        <v>222790.71999999997</v>
      </c>
    </row>
    <row r="8" spans="1:35" x14ac:dyDescent="0.2">
      <c r="A8" t="s">
        <v>281</v>
      </c>
      <c r="B8" t="s">
        <v>0</v>
      </c>
      <c r="C8" s="73">
        <v>5081</v>
      </c>
      <c r="D8" s="73" t="s">
        <v>609</v>
      </c>
      <c r="E8" s="283" t="s">
        <v>2040</v>
      </c>
      <c r="F8" s="117">
        <v>502940.92</v>
      </c>
      <c r="G8" s="117">
        <v>9743.2999999999993</v>
      </c>
      <c r="H8" s="117">
        <v>22492.28</v>
      </c>
      <c r="I8" s="283">
        <v>43219.16</v>
      </c>
      <c r="J8" s="283">
        <v>809442.69</v>
      </c>
      <c r="L8" s="263">
        <v>28920</v>
      </c>
      <c r="Q8" s="283">
        <v>-2064273.85</v>
      </c>
      <c r="R8" s="283">
        <v>3577514.61</v>
      </c>
      <c r="S8" s="96">
        <v>687105.52</v>
      </c>
      <c r="V8" s="96">
        <v>542090</v>
      </c>
      <c r="W8" s="96">
        <v>87640</v>
      </c>
      <c r="X8" s="118">
        <v>976640</v>
      </c>
      <c r="AA8" s="118">
        <v>374134.28</v>
      </c>
      <c r="AB8" s="118">
        <v>39308.65</v>
      </c>
      <c r="AD8" s="94">
        <f t="shared" si="1"/>
        <v>535176.5</v>
      </c>
      <c r="AE8" s="43">
        <f t="shared" si="2"/>
        <v>28920</v>
      </c>
      <c r="AF8" s="100">
        <f t="shared" si="3"/>
        <v>506256.5</v>
      </c>
      <c r="AG8" s="101">
        <f t="shared" si="4"/>
        <v>1316835.52</v>
      </c>
      <c r="AH8" s="28">
        <f t="shared" si="5"/>
        <v>1390082.93</v>
      </c>
      <c r="AI8" s="102">
        <f t="shared" si="6"/>
        <v>-73247.409999999916</v>
      </c>
    </row>
    <row r="9" spans="1:35" x14ac:dyDescent="0.2">
      <c r="A9" t="s">
        <v>281</v>
      </c>
      <c r="B9" t="s">
        <v>0</v>
      </c>
      <c r="C9" s="73">
        <v>1868</v>
      </c>
      <c r="D9" s="73" t="s">
        <v>610</v>
      </c>
      <c r="E9" s="283" t="s">
        <v>2041</v>
      </c>
      <c r="F9" s="117">
        <v>206819.22</v>
      </c>
      <c r="G9" s="117">
        <v>3981.93</v>
      </c>
      <c r="H9" s="117">
        <v>53772.4</v>
      </c>
      <c r="I9" s="283">
        <v>397912.2</v>
      </c>
      <c r="J9" s="283">
        <v>212405.21</v>
      </c>
      <c r="L9" s="263">
        <v>16206.5</v>
      </c>
      <c r="Q9" s="283">
        <v>819702.64</v>
      </c>
      <c r="R9" s="283">
        <v>80851.62</v>
      </c>
      <c r="S9" s="96">
        <v>271761.93</v>
      </c>
      <c r="V9" s="96">
        <v>558510</v>
      </c>
      <c r="X9" s="118">
        <v>632360</v>
      </c>
      <c r="AA9" s="118">
        <v>178280.41</v>
      </c>
      <c r="AB9" s="118">
        <v>54206.32</v>
      </c>
      <c r="AD9" s="94">
        <f t="shared" si="1"/>
        <v>264573.55</v>
      </c>
      <c r="AE9" s="43">
        <f t="shared" si="2"/>
        <v>16206.5</v>
      </c>
      <c r="AF9" s="100">
        <f t="shared" si="3"/>
        <v>248367.05</v>
      </c>
      <c r="AG9" s="101">
        <f t="shared" si="4"/>
        <v>830271.92999999993</v>
      </c>
      <c r="AH9" s="28">
        <f t="shared" si="5"/>
        <v>864846.73</v>
      </c>
      <c r="AI9" s="102">
        <f t="shared" si="6"/>
        <v>-34574.800000000047</v>
      </c>
    </row>
    <row r="10" spans="1:35" x14ac:dyDescent="0.2">
      <c r="A10" t="s">
        <v>281</v>
      </c>
      <c r="B10" t="s">
        <v>0</v>
      </c>
      <c r="C10" s="73">
        <v>7126</v>
      </c>
      <c r="D10" s="73" t="s">
        <v>611</v>
      </c>
      <c r="E10" s="283" t="s">
        <v>2042</v>
      </c>
      <c r="F10" s="117">
        <v>737495.4</v>
      </c>
      <c r="G10" s="117">
        <v>14817.35</v>
      </c>
      <c r="H10" s="117">
        <v>107052.37</v>
      </c>
      <c r="I10" s="283">
        <v>990831.57</v>
      </c>
      <c r="J10" s="283">
        <v>1802362.25</v>
      </c>
      <c r="L10" s="263">
        <v>24150</v>
      </c>
      <c r="Q10" s="283">
        <v>962353.97</v>
      </c>
      <c r="R10" s="283">
        <v>2359303.7200000002</v>
      </c>
      <c r="S10" s="96">
        <v>500061.84</v>
      </c>
      <c r="T10" s="96">
        <v>510000</v>
      </c>
      <c r="V10" s="96">
        <v>657340</v>
      </c>
      <c r="W10" s="96">
        <v>96510</v>
      </c>
      <c r="X10" s="118">
        <v>984990</v>
      </c>
      <c r="Z10" s="118">
        <v>1860</v>
      </c>
      <c r="AA10" s="118">
        <v>254470.29</v>
      </c>
      <c r="AB10" s="118">
        <v>158591.29999999999</v>
      </c>
      <c r="AD10" s="94">
        <f t="shared" si="1"/>
        <v>859365.12</v>
      </c>
      <c r="AE10" s="43">
        <f t="shared" si="2"/>
        <v>24150</v>
      </c>
      <c r="AF10" s="100">
        <f t="shared" si="3"/>
        <v>835215.12</v>
      </c>
      <c r="AG10" s="101">
        <f t="shared" si="4"/>
        <v>1763911.84</v>
      </c>
      <c r="AH10" s="28">
        <f t="shared" si="5"/>
        <v>1399911.59</v>
      </c>
      <c r="AI10" s="102">
        <f t="shared" si="6"/>
        <v>364000.25</v>
      </c>
    </row>
    <row r="11" spans="1:35" x14ac:dyDescent="0.2">
      <c r="A11" t="s">
        <v>281</v>
      </c>
      <c r="B11" t="s">
        <v>0</v>
      </c>
      <c r="C11" s="73">
        <v>2671</v>
      </c>
      <c r="D11" s="73" t="s">
        <v>612</v>
      </c>
      <c r="E11" s="283" t="s">
        <v>2043</v>
      </c>
      <c r="F11" s="117">
        <v>90638.77</v>
      </c>
      <c r="G11" s="117">
        <v>14421.77</v>
      </c>
      <c r="H11" s="117">
        <v>55032.68</v>
      </c>
      <c r="I11" s="283">
        <v>769770.56</v>
      </c>
      <c r="J11" s="283">
        <v>184079.34</v>
      </c>
      <c r="Q11" s="283">
        <v>-977845.78</v>
      </c>
      <c r="R11" s="283">
        <v>2243800.1</v>
      </c>
      <c r="S11" s="96">
        <v>316893.58</v>
      </c>
      <c r="V11" s="96">
        <v>336720</v>
      </c>
      <c r="X11" s="118">
        <v>565360</v>
      </c>
      <c r="AA11" s="118">
        <v>145720.43</v>
      </c>
      <c r="AB11" s="118">
        <v>81297.350000000006</v>
      </c>
      <c r="AD11" s="94">
        <f t="shared" si="1"/>
        <v>160093.22</v>
      </c>
      <c r="AE11" s="43">
        <f t="shared" si="2"/>
        <v>0</v>
      </c>
      <c r="AF11" s="100">
        <f t="shared" si="3"/>
        <v>160093.22</v>
      </c>
      <c r="AG11" s="101">
        <f t="shared" si="4"/>
        <v>653613.58000000007</v>
      </c>
      <c r="AH11" s="28">
        <f t="shared" si="5"/>
        <v>792377.77999999991</v>
      </c>
      <c r="AI11" s="102">
        <f t="shared" si="6"/>
        <v>-138764.19999999984</v>
      </c>
    </row>
    <row r="12" spans="1:35" ht="13.5" customHeight="1" x14ac:dyDescent="0.2">
      <c r="A12" t="s">
        <v>281</v>
      </c>
      <c r="B12" t="s">
        <v>0</v>
      </c>
      <c r="C12" s="73">
        <v>4454</v>
      </c>
      <c r="D12" s="73" t="s">
        <v>613</v>
      </c>
      <c r="E12" s="283" t="s">
        <v>2044</v>
      </c>
      <c r="F12" s="117">
        <v>680499.28</v>
      </c>
      <c r="G12" s="117">
        <v>19852.060000000001</v>
      </c>
      <c r="H12" s="117">
        <v>50501.73</v>
      </c>
      <c r="I12" s="283">
        <v>138516.67000000001</v>
      </c>
      <c r="J12" s="283">
        <v>141297.42000000001</v>
      </c>
      <c r="L12" s="263">
        <v>13350</v>
      </c>
      <c r="Q12" s="283">
        <v>-1374816.06</v>
      </c>
      <c r="R12" s="283">
        <v>2541297.98</v>
      </c>
      <c r="S12" s="96">
        <v>411853.04</v>
      </c>
      <c r="V12" s="96">
        <v>562940</v>
      </c>
      <c r="W12" s="96">
        <v>98531</v>
      </c>
      <c r="X12" s="118">
        <v>852830</v>
      </c>
      <c r="AA12" s="118">
        <v>261295.35</v>
      </c>
      <c r="AB12" s="118">
        <v>70842.45</v>
      </c>
      <c r="AD12" s="94">
        <f t="shared" si="1"/>
        <v>750853.07000000007</v>
      </c>
      <c r="AE12" s="43">
        <f t="shared" si="2"/>
        <v>13350</v>
      </c>
      <c r="AF12" s="100">
        <f t="shared" si="3"/>
        <v>737503.07000000007</v>
      </c>
      <c r="AG12" s="101">
        <f t="shared" si="4"/>
        <v>1073324.04</v>
      </c>
      <c r="AH12" s="28">
        <f t="shared" si="5"/>
        <v>1184967.8</v>
      </c>
      <c r="AI12" s="102">
        <f t="shared" si="6"/>
        <v>-111643.76000000001</v>
      </c>
    </row>
    <row r="13" spans="1:35" x14ac:dyDescent="0.2">
      <c r="A13" t="s">
        <v>281</v>
      </c>
      <c r="B13" t="s">
        <v>0</v>
      </c>
      <c r="C13" s="73">
        <v>3077</v>
      </c>
      <c r="D13" s="73" t="s">
        <v>614</v>
      </c>
      <c r="E13" s="283" t="s">
        <v>2045</v>
      </c>
      <c r="F13" s="117">
        <v>437035.32</v>
      </c>
      <c r="G13" s="117">
        <v>16108.69</v>
      </c>
      <c r="H13" s="117">
        <v>67741.61</v>
      </c>
      <c r="I13" s="283">
        <v>1950387.09</v>
      </c>
      <c r="J13" s="283">
        <v>227944.36</v>
      </c>
      <c r="L13" s="263">
        <v>48683.32</v>
      </c>
      <c r="Q13" s="283">
        <v>448535.85</v>
      </c>
      <c r="R13" s="283">
        <v>2357450.56</v>
      </c>
      <c r="S13" s="96">
        <v>337847.65</v>
      </c>
      <c r="V13" s="96">
        <v>195560</v>
      </c>
      <c r="X13" s="118">
        <v>275560</v>
      </c>
      <c r="AA13" s="118">
        <v>234395.2</v>
      </c>
      <c r="AB13" s="118">
        <v>73653.11</v>
      </c>
      <c r="AD13" s="94">
        <f t="shared" si="1"/>
        <v>520885.62</v>
      </c>
      <c r="AE13" s="43">
        <f t="shared" si="2"/>
        <v>48683.32</v>
      </c>
      <c r="AF13" s="100">
        <f t="shared" si="3"/>
        <v>472202.3</v>
      </c>
      <c r="AG13" s="101">
        <f t="shared" si="4"/>
        <v>533407.65</v>
      </c>
      <c r="AH13" s="28">
        <f t="shared" si="5"/>
        <v>583608.31000000006</v>
      </c>
      <c r="AI13" s="15">
        <f t="shared" si="6"/>
        <v>-50200.660000000033</v>
      </c>
    </row>
    <row r="14" spans="1:35" x14ac:dyDescent="0.2">
      <c r="A14" t="s">
        <v>281</v>
      </c>
      <c r="B14" t="s">
        <v>0</v>
      </c>
      <c r="C14" s="73">
        <v>2778</v>
      </c>
      <c r="D14" s="73" t="s">
        <v>615</v>
      </c>
      <c r="E14" s="283" t="s">
        <v>2046</v>
      </c>
      <c r="F14" s="117">
        <v>288061.43</v>
      </c>
      <c r="G14" s="117">
        <v>17873.14</v>
      </c>
      <c r="H14" s="117">
        <v>39527.919999999998</v>
      </c>
      <c r="I14" s="283">
        <v>1016764.19</v>
      </c>
      <c r="J14" s="283">
        <v>661146.87</v>
      </c>
      <c r="L14" s="263">
        <v>10650</v>
      </c>
      <c r="Q14" s="283">
        <v>-1273945.6299999999</v>
      </c>
      <c r="R14" s="283">
        <v>3416597.09</v>
      </c>
      <c r="S14" s="96">
        <v>443627.33</v>
      </c>
      <c r="V14" s="96">
        <v>391350</v>
      </c>
      <c r="X14" s="118">
        <v>625200</v>
      </c>
      <c r="AA14" s="118">
        <v>153519.04000000001</v>
      </c>
      <c r="AB14" s="118">
        <v>136722.20000000001</v>
      </c>
      <c r="AD14" s="94">
        <f t="shared" si="1"/>
        <v>345462.49</v>
      </c>
      <c r="AE14" s="43">
        <f t="shared" si="2"/>
        <v>10650</v>
      </c>
      <c r="AF14" s="100">
        <f t="shared" si="3"/>
        <v>334812.49</v>
      </c>
      <c r="AG14" s="101">
        <f t="shared" si="4"/>
        <v>834977.33000000007</v>
      </c>
      <c r="AH14" s="28">
        <f t="shared" si="5"/>
        <v>915441.24</v>
      </c>
      <c r="AI14" s="15">
        <f t="shared" si="6"/>
        <v>-80463.909999999916</v>
      </c>
    </row>
    <row r="15" spans="1:35" x14ac:dyDescent="0.2">
      <c r="A15" t="s">
        <v>281</v>
      </c>
      <c r="B15" t="s">
        <v>0</v>
      </c>
      <c r="C15" s="73">
        <v>4143</v>
      </c>
      <c r="D15" s="73" t="s">
        <v>616</v>
      </c>
      <c r="E15" s="283" t="s">
        <v>2047</v>
      </c>
      <c r="F15" s="117">
        <v>577672.23</v>
      </c>
      <c r="G15" s="117">
        <v>20706.39</v>
      </c>
      <c r="H15" s="117">
        <v>40665.629999999997</v>
      </c>
      <c r="I15" s="283">
        <v>2247008.31</v>
      </c>
      <c r="J15" s="283">
        <v>341010.15</v>
      </c>
      <c r="L15" s="263">
        <v>27483.05</v>
      </c>
      <c r="Q15" s="283">
        <v>259438.22</v>
      </c>
      <c r="R15" s="283">
        <v>3110817.16</v>
      </c>
      <c r="S15" s="96">
        <v>429793.16</v>
      </c>
      <c r="T15" s="96">
        <v>185000</v>
      </c>
      <c r="V15" s="96">
        <v>554860</v>
      </c>
      <c r="X15" s="118">
        <v>719110</v>
      </c>
      <c r="AA15" s="118">
        <v>241653.48</v>
      </c>
      <c r="AB15" s="118">
        <v>304261.40000000002</v>
      </c>
      <c r="AD15" s="94">
        <f t="shared" si="1"/>
        <v>639044.25</v>
      </c>
      <c r="AE15" s="43">
        <f t="shared" si="2"/>
        <v>27483.05</v>
      </c>
      <c r="AF15" s="100">
        <f t="shared" si="3"/>
        <v>611561.19999999995</v>
      </c>
      <c r="AG15" s="101">
        <f t="shared" si="4"/>
        <v>1169653.1599999999</v>
      </c>
      <c r="AH15" s="28">
        <f t="shared" si="5"/>
        <v>1265024.8799999999</v>
      </c>
      <c r="AI15" s="15">
        <f t="shared" si="6"/>
        <v>-95371.719999999972</v>
      </c>
    </row>
    <row r="16" spans="1:35" x14ac:dyDescent="0.2">
      <c r="A16" t="s">
        <v>281</v>
      </c>
      <c r="B16" t="s">
        <v>0</v>
      </c>
      <c r="C16" s="73">
        <v>5018</v>
      </c>
      <c r="D16" s="73" t="s">
        <v>617</v>
      </c>
      <c r="E16" s="283" t="s">
        <v>2048</v>
      </c>
      <c r="F16" s="117">
        <v>168592.26</v>
      </c>
      <c r="G16" s="117">
        <v>41471.33</v>
      </c>
      <c r="H16" s="117">
        <v>36911.39</v>
      </c>
      <c r="I16" s="283">
        <v>1472064.62</v>
      </c>
      <c r="J16" s="283">
        <v>782351.73</v>
      </c>
      <c r="L16" s="263">
        <v>20040</v>
      </c>
      <c r="Q16" s="283">
        <v>-1656150.79</v>
      </c>
      <c r="R16" s="283">
        <v>4381554.71</v>
      </c>
      <c r="S16" s="96">
        <v>660237.54</v>
      </c>
      <c r="V16" s="96">
        <v>530500</v>
      </c>
      <c r="X16" s="118">
        <v>804890</v>
      </c>
      <c r="AA16" s="118">
        <v>480303.23</v>
      </c>
      <c r="AB16" s="118">
        <v>97465.9</v>
      </c>
      <c r="AD16" s="94">
        <f t="shared" si="1"/>
        <v>246974.98000000004</v>
      </c>
      <c r="AE16" s="43">
        <f t="shared" si="2"/>
        <v>20040</v>
      </c>
      <c r="AF16" s="100">
        <f t="shared" si="3"/>
        <v>226934.98000000004</v>
      </c>
      <c r="AG16" s="101">
        <f t="shared" si="4"/>
        <v>1190737.54</v>
      </c>
      <c r="AH16" s="28">
        <f t="shared" si="5"/>
        <v>1382659.13</v>
      </c>
      <c r="AI16" s="15">
        <f t="shared" si="6"/>
        <v>-191921.58999999985</v>
      </c>
    </row>
    <row r="17" spans="1:35" x14ac:dyDescent="0.2">
      <c r="A17" t="s">
        <v>281</v>
      </c>
      <c r="B17" t="s">
        <v>0</v>
      </c>
      <c r="C17" s="73">
        <v>3532</v>
      </c>
      <c r="D17" s="73" t="s">
        <v>618</v>
      </c>
      <c r="E17" s="283" t="s">
        <v>2049</v>
      </c>
      <c r="F17" s="117">
        <v>561411.21</v>
      </c>
      <c r="G17" s="117">
        <v>2516.65</v>
      </c>
      <c r="H17" s="117">
        <v>23085.86</v>
      </c>
      <c r="I17" s="283">
        <v>248639.7</v>
      </c>
      <c r="J17" s="283">
        <v>47003.34</v>
      </c>
      <c r="L17" s="263">
        <v>29700</v>
      </c>
      <c r="Q17" s="283">
        <v>-1708144.11</v>
      </c>
      <c r="R17" s="283">
        <v>2824820.87</v>
      </c>
      <c r="S17" s="96">
        <v>495181.46</v>
      </c>
      <c r="V17" s="96">
        <v>596130</v>
      </c>
      <c r="W17" s="96">
        <v>15000</v>
      </c>
      <c r="X17" s="118">
        <v>945070</v>
      </c>
      <c r="AA17" s="118">
        <v>238896.11</v>
      </c>
      <c r="AB17" s="118">
        <v>70563.350000000006</v>
      </c>
      <c r="AD17" s="94">
        <f t="shared" si="1"/>
        <v>587013.72</v>
      </c>
      <c r="AE17" s="43">
        <f t="shared" si="2"/>
        <v>29700</v>
      </c>
      <c r="AF17" s="100">
        <f t="shared" si="3"/>
        <v>557313.72</v>
      </c>
      <c r="AG17" s="101">
        <f t="shared" si="4"/>
        <v>1106311.46</v>
      </c>
      <c r="AH17" s="28">
        <f t="shared" si="5"/>
        <v>1254529.46</v>
      </c>
      <c r="AI17" s="15">
        <f t="shared" si="6"/>
        <v>-148218</v>
      </c>
    </row>
    <row r="18" spans="1:35" x14ac:dyDescent="0.2">
      <c r="A18" t="s">
        <v>281</v>
      </c>
      <c r="B18" t="s">
        <v>0</v>
      </c>
      <c r="C18" s="73">
        <v>5707</v>
      </c>
      <c r="D18" s="73" t="s">
        <v>619</v>
      </c>
      <c r="E18" s="283" t="s">
        <v>2050</v>
      </c>
      <c r="F18" s="117">
        <v>414069.26</v>
      </c>
      <c r="G18" s="117">
        <v>39726.699999999997</v>
      </c>
      <c r="H18" s="117">
        <v>67106.19</v>
      </c>
      <c r="I18" s="283">
        <v>168732.47</v>
      </c>
      <c r="J18" s="283">
        <v>290445.8</v>
      </c>
      <c r="L18" s="263">
        <v>18900</v>
      </c>
      <c r="Q18" s="283">
        <v>-963353.23</v>
      </c>
      <c r="R18" s="283">
        <v>2287611.84</v>
      </c>
      <c r="S18" s="96">
        <v>558097.37</v>
      </c>
      <c r="V18" s="96">
        <v>701160</v>
      </c>
      <c r="X18" s="118">
        <v>1079821</v>
      </c>
      <c r="AA18" s="118">
        <v>368364.11</v>
      </c>
      <c r="AB18" s="118">
        <v>51967.45</v>
      </c>
      <c r="AD18" s="94">
        <f t="shared" si="1"/>
        <v>520902.15</v>
      </c>
      <c r="AE18" s="43">
        <f t="shared" si="2"/>
        <v>18900</v>
      </c>
      <c r="AF18" s="100">
        <f t="shared" si="3"/>
        <v>502002.15</v>
      </c>
      <c r="AG18" s="101">
        <f t="shared" si="4"/>
        <v>1259257.3700000001</v>
      </c>
      <c r="AH18" s="28">
        <f t="shared" si="5"/>
        <v>1500152.5599999998</v>
      </c>
      <c r="AI18" s="15">
        <f t="shared" si="6"/>
        <v>-240895.18999999971</v>
      </c>
    </row>
    <row r="19" spans="1:35" x14ac:dyDescent="0.2">
      <c r="A19" t="s">
        <v>281</v>
      </c>
      <c r="B19" t="s">
        <v>0</v>
      </c>
      <c r="C19" s="73">
        <v>3845</v>
      </c>
      <c r="D19" s="73" t="s">
        <v>620</v>
      </c>
      <c r="E19" s="283" t="s">
        <v>2051</v>
      </c>
      <c r="F19" s="117">
        <v>326155.12</v>
      </c>
      <c r="G19" s="117">
        <v>21010.19</v>
      </c>
      <c r="H19" s="117">
        <v>31176.62</v>
      </c>
      <c r="I19" s="283">
        <v>5288.29</v>
      </c>
      <c r="J19" s="283">
        <v>60044.47</v>
      </c>
      <c r="L19" s="263">
        <v>8850</v>
      </c>
      <c r="Q19" s="283">
        <v>-2056242.82</v>
      </c>
      <c r="R19" s="283">
        <v>2658489.6</v>
      </c>
      <c r="S19" s="96">
        <v>528193.22</v>
      </c>
      <c r="V19" s="96">
        <v>746690</v>
      </c>
      <c r="X19" s="118">
        <v>1074340</v>
      </c>
      <c r="AA19" s="118">
        <v>215829.16</v>
      </c>
      <c r="AB19" s="118">
        <v>62661.15</v>
      </c>
      <c r="AD19" s="94">
        <f t="shared" si="1"/>
        <v>378341.93</v>
      </c>
      <c r="AE19" s="43">
        <f t="shared" si="2"/>
        <v>8850</v>
      </c>
      <c r="AF19" s="100">
        <f t="shared" si="3"/>
        <v>369491.93</v>
      </c>
      <c r="AG19" s="101">
        <f t="shared" si="4"/>
        <v>1274883.22</v>
      </c>
      <c r="AH19" s="28">
        <f t="shared" si="5"/>
        <v>1352830.3099999998</v>
      </c>
      <c r="AI19" s="15">
        <f t="shared" si="6"/>
        <v>-77947.089999999851</v>
      </c>
    </row>
    <row r="20" spans="1:35" x14ac:dyDescent="0.2">
      <c r="A20" t="s">
        <v>281</v>
      </c>
      <c r="B20" t="s">
        <v>0</v>
      </c>
      <c r="C20" s="73">
        <v>2875</v>
      </c>
      <c r="D20" s="73" t="s">
        <v>621</v>
      </c>
      <c r="E20" s="283" t="s">
        <v>2052</v>
      </c>
      <c r="F20" s="117">
        <v>636669.27</v>
      </c>
      <c r="G20" s="117">
        <v>24115.61</v>
      </c>
      <c r="H20" s="117">
        <v>56315.29</v>
      </c>
      <c r="I20" s="283">
        <v>4335983.2300000004</v>
      </c>
      <c r="J20" s="283">
        <v>128048.43</v>
      </c>
      <c r="L20" s="263">
        <v>13002.62</v>
      </c>
      <c r="Q20" s="283">
        <v>4526352.97</v>
      </c>
      <c r="R20" s="283">
        <v>712043.8</v>
      </c>
      <c r="S20" s="96">
        <v>365616.4</v>
      </c>
      <c r="V20" s="96">
        <v>714270</v>
      </c>
      <c r="X20" s="118">
        <v>804540</v>
      </c>
      <c r="AA20" s="118">
        <v>145696.76</v>
      </c>
      <c r="AB20" s="118">
        <v>80662.2</v>
      </c>
      <c r="AD20" s="94">
        <f t="shared" si="1"/>
        <v>717100.17</v>
      </c>
      <c r="AE20" s="43">
        <f t="shared" si="2"/>
        <v>13002.62</v>
      </c>
      <c r="AF20" s="100">
        <f t="shared" si="3"/>
        <v>704097.55</v>
      </c>
      <c r="AG20" s="101">
        <f t="shared" si="4"/>
        <v>1079886.3999999999</v>
      </c>
      <c r="AH20" s="28">
        <f t="shared" si="5"/>
        <v>1030898.96</v>
      </c>
      <c r="AI20" s="15">
        <f t="shared" si="6"/>
        <v>48987.439999999944</v>
      </c>
    </row>
    <row r="21" spans="1:35" x14ac:dyDescent="0.2">
      <c r="A21" t="s">
        <v>281</v>
      </c>
      <c r="B21" t="s">
        <v>0</v>
      </c>
      <c r="C21" s="73">
        <v>3123</v>
      </c>
      <c r="D21" s="73" t="s">
        <v>622</v>
      </c>
      <c r="E21" s="283" t="s">
        <v>2053</v>
      </c>
      <c r="F21" s="117">
        <v>253234.36</v>
      </c>
      <c r="G21" s="117">
        <v>12209.91</v>
      </c>
      <c r="H21" s="117">
        <v>81571.070000000007</v>
      </c>
      <c r="I21" s="283">
        <v>239068.6</v>
      </c>
      <c r="J21" s="283">
        <v>726671.51</v>
      </c>
      <c r="L21" s="263">
        <v>11806.3</v>
      </c>
      <c r="Q21" s="283">
        <v>-2649304.42</v>
      </c>
      <c r="R21" s="283">
        <v>4272663.5999999996</v>
      </c>
      <c r="S21" s="96">
        <v>457192.5</v>
      </c>
      <c r="V21" s="96">
        <v>392570</v>
      </c>
      <c r="X21" s="118">
        <v>688520</v>
      </c>
      <c r="AA21" s="118">
        <v>215426.68</v>
      </c>
      <c r="AB21" s="118">
        <v>143530.85</v>
      </c>
      <c r="AD21" s="94">
        <f t="shared" si="1"/>
        <v>347015.33999999997</v>
      </c>
      <c r="AE21" s="43">
        <f t="shared" si="2"/>
        <v>11806.3</v>
      </c>
      <c r="AF21" s="100">
        <f t="shared" si="3"/>
        <v>335209.03999999998</v>
      </c>
      <c r="AG21" s="101">
        <f t="shared" si="4"/>
        <v>849762.5</v>
      </c>
      <c r="AH21" s="28">
        <f t="shared" si="5"/>
        <v>1047477.5299999999</v>
      </c>
      <c r="AI21" s="15">
        <f t="shared" si="6"/>
        <v>-197715.02999999991</v>
      </c>
    </row>
    <row r="22" spans="1:35" x14ac:dyDescent="0.2">
      <c r="A22" t="s">
        <v>281</v>
      </c>
      <c r="B22" t="s">
        <v>0</v>
      </c>
      <c r="C22" s="73">
        <v>3601</v>
      </c>
      <c r="D22" s="73" t="s">
        <v>623</v>
      </c>
      <c r="E22" s="283" t="s">
        <v>2054</v>
      </c>
      <c r="F22" s="117">
        <v>339276.9</v>
      </c>
      <c r="G22" s="117">
        <v>24273</v>
      </c>
      <c r="H22" s="117">
        <v>30219.57</v>
      </c>
      <c r="I22" s="283">
        <v>1309649.31</v>
      </c>
      <c r="J22" s="283">
        <v>112928.66</v>
      </c>
      <c r="L22" s="263">
        <v>26825.9</v>
      </c>
      <c r="Q22" s="283">
        <v>-156661.68</v>
      </c>
      <c r="R22" s="283">
        <v>2054348.01</v>
      </c>
      <c r="S22" s="96">
        <v>375175.13</v>
      </c>
      <c r="T22" s="96">
        <v>165470</v>
      </c>
      <c r="V22" s="96">
        <v>385610</v>
      </c>
      <c r="X22" s="118">
        <v>619240</v>
      </c>
      <c r="AA22" s="118">
        <v>281013.02</v>
      </c>
      <c r="AB22" s="118">
        <v>67714.899999999994</v>
      </c>
      <c r="AD22" s="94">
        <f t="shared" si="1"/>
        <v>393769.47000000003</v>
      </c>
      <c r="AE22" s="43">
        <f t="shared" si="2"/>
        <v>26825.9</v>
      </c>
      <c r="AF22" s="100">
        <f t="shared" si="3"/>
        <v>366943.57</v>
      </c>
      <c r="AG22" s="101">
        <f t="shared" si="4"/>
        <v>926255.13</v>
      </c>
      <c r="AH22" s="28">
        <f t="shared" si="5"/>
        <v>967967.92</v>
      </c>
      <c r="AI22" s="15">
        <f t="shared" si="6"/>
        <v>-41712.790000000037</v>
      </c>
    </row>
    <row r="23" spans="1:35" x14ac:dyDescent="0.2">
      <c r="A23" t="s">
        <v>281</v>
      </c>
      <c r="B23" t="s">
        <v>0</v>
      </c>
      <c r="C23" s="73">
        <v>3870</v>
      </c>
      <c r="D23" s="73" t="s">
        <v>624</v>
      </c>
      <c r="E23" s="283" t="s">
        <v>2114</v>
      </c>
      <c r="F23" s="117">
        <v>974792.23</v>
      </c>
      <c r="G23" s="117">
        <v>22494.32</v>
      </c>
      <c r="H23" s="117">
        <v>19547.91</v>
      </c>
      <c r="I23" s="283">
        <v>23338.36</v>
      </c>
      <c r="J23" s="283">
        <v>136714.82</v>
      </c>
      <c r="L23" s="263">
        <v>16430.650000000001</v>
      </c>
      <c r="Q23" s="283">
        <v>-911618.95</v>
      </c>
      <c r="R23" s="283">
        <v>2203520.5099999998</v>
      </c>
      <c r="S23" s="96">
        <v>431044.78</v>
      </c>
      <c r="V23" s="96">
        <v>402260</v>
      </c>
      <c r="W23" s="96">
        <v>60</v>
      </c>
      <c r="X23" s="118">
        <v>704000</v>
      </c>
      <c r="AA23" s="118">
        <v>182493.75</v>
      </c>
      <c r="AB23" s="118">
        <v>31116.6</v>
      </c>
      <c r="AD23" s="94">
        <f t="shared" si="1"/>
        <v>1016834.46</v>
      </c>
      <c r="AE23" s="43">
        <f t="shared" si="2"/>
        <v>16430.650000000001</v>
      </c>
      <c r="AF23" s="100">
        <f t="shared" si="3"/>
        <v>1000403.8099999999</v>
      </c>
      <c r="AG23" s="101">
        <f t="shared" si="4"/>
        <v>833364.78</v>
      </c>
      <c r="AH23" s="28">
        <f t="shared" si="5"/>
        <v>917610.35</v>
      </c>
      <c r="AI23" s="15">
        <f t="shared" si="6"/>
        <v>-84245.569999999949</v>
      </c>
    </row>
    <row r="24" spans="1:35" x14ac:dyDescent="0.2">
      <c r="A24" t="s">
        <v>285</v>
      </c>
      <c r="B24" t="s">
        <v>1</v>
      </c>
      <c r="C24" s="73">
        <v>7346</v>
      </c>
      <c r="D24" s="73" t="s">
        <v>625</v>
      </c>
      <c r="E24" s="283" t="s">
        <v>2055</v>
      </c>
      <c r="F24" s="117">
        <v>908118.53</v>
      </c>
      <c r="G24" s="117">
        <v>0</v>
      </c>
      <c r="H24" s="117">
        <v>64450.85</v>
      </c>
      <c r="I24" s="283">
        <v>161756.32</v>
      </c>
      <c r="J24" s="283">
        <v>905140.57</v>
      </c>
      <c r="L24" s="263">
        <v>33605.18</v>
      </c>
      <c r="Q24" s="283">
        <v>-498281.94</v>
      </c>
      <c r="R24" s="283">
        <v>2350727.5299999998</v>
      </c>
      <c r="S24" s="96">
        <v>826883.18</v>
      </c>
      <c r="T24" s="96">
        <v>127175</v>
      </c>
      <c r="U24" s="96">
        <v>5.78</v>
      </c>
      <c r="V24" s="96">
        <v>705662</v>
      </c>
      <c r="W24" s="96">
        <v>200000</v>
      </c>
      <c r="X24" s="118">
        <v>992762</v>
      </c>
      <c r="AA24" s="118">
        <v>351986.42</v>
      </c>
      <c r="AB24" s="118">
        <v>139630.04</v>
      </c>
      <c r="AD24" s="94">
        <f t="shared" si="1"/>
        <v>972569.38</v>
      </c>
      <c r="AE24" s="43">
        <f t="shared" si="2"/>
        <v>33605.18</v>
      </c>
      <c r="AF24" s="100">
        <f t="shared" si="3"/>
        <v>938964.2</v>
      </c>
      <c r="AG24" s="101">
        <f t="shared" si="4"/>
        <v>1859725.96</v>
      </c>
      <c r="AH24" s="28">
        <f t="shared" si="5"/>
        <v>1484378.46</v>
      </c>
      <c r="AI24" s="15">
        <f t="shared" si="6"/>
        <v>375347.5</v>
      </c>
    </row>
    <row r="25" spans="1:35" x14ac:dyDescent="0.2">
      <c r="A25" t="s">
        <v>285</v>
      </c>
      <c r="B25" t="s">
        <v>1</v>
      </c>
      <c r="C25" s="73">
        <v>4269</v>
      </c>
      <c r="D25" s="73" t="s">
        <v>626</v>
      </c>
      <c r="E25" s="283" t="s">
        <v>2056</v>
      </c>
      <c r="F25" s="117">
        <v>64044.959999999999</v>
      </c>
      <c r="G25" s="117">
        <v>0</v>
      </c>
      <c r="H25" s="117">
        <v>164641.28</v>
      </c>
      <c r="I25" s="283">
        <v>812576.91</v>
      </c>
      <c r="J25" s="283">
        <v>366880.83</v>
      </c>
      <c r="L25" s="263">
        <v>13156.95</v>
      </c>
      <c r="Q25" s="283">
        <v>-1902313.1</v>
      </c>
      <c r="R25" s="283">
        <v>3163898.35</v>
      </c>
      <c r="S25" s="96">
        <v>813018.82</v>
      </c>
      <c r="V25" s="96">
        <v>508000</v>
      </c>
      <c r="X25" s="118">
        <v>749850</v>
      </c>
      <c r="AA25" s="118">
        <v>279115.34000000003</v>
      </c>
      <c r="AB25" s="118">
        <v>125976.7</v>
      </c>
      <c r="AD25" s="94">
        <f t="shared" si="1"/>
        <v>228686.24</v>
      </c>
      <c r="AE25" s="43">
        <f t="shared" si="2"/>
        <v>13156.95</v>
      </c>
      <c r="AF25" s="100">
        <f t="shared" si="3"/>
        <v>215529.28999999998</v>
      </c>
      <c r="AG25" s="101">
        <f t="shared" si="4"/>
        <v>1321018.8199999998</v>
      </c>
      <c r="AH25" s="28">
        <f t="shared" si="5"/>
        <v>1154942.04</v>
      </c>
      <c r="AI25" s="15">
        <f t="shared" si="6"/>
        <v>166076.7799999998</v>
      </c>
    </row>
    <row r="26" spans="1:35" x14ac:dyDescent="0.2">
      <c r="A26" t="s">
        <v>285</v>
      </c>
      <c r="B26" t="s">
        <v>1</v>
      </c>
      <c r="C26" s="73">
        <v>7452</v>
      </c>
      <c r="D26" s="73" t="s">
        <v>627</v>
      </c>
      <c r="E26" s="283" t="s">
        <v>2057</v>
      </c>
      <c r="F26" s="117">
        <v>930066.49</v>
      </c>
      <c r="G26" s="117">
        <v>0</v>
      </c>
      <c r="H26" s="117">
        <v>63473.22</v>
      </c>
      <c r="I26" s="283">
        <v>1231263.95</v>
      </c>
      <c r="J26" s="283">
        <v>3843388.03</v>
      </c>
      <c r="L26" s="263">
        <v>45920</v>
      </c>
      <c r="R26" s="283">
        <v>2060186.09</v>
      </c>
      <c r="S26" s="96">
        <v>1273899.32</v>
      </c>
      <c r="T26" s="96">
        <v>288100</v>
      </c>
      <c r="U26" s="96">
        <v>89.41</v>
      </c>
      <c r="V26" s="96">
        <v>941200</v>
      </c>
      <c r="X26" s="118">
        <v>1228662</v>
      </c>
      <c r="AA26" s="118">
        <v>431561.27</v>
      </c>
      <c r="AB26" s="118">
        <v>137989.35</v>
      </c>
      <c r="AD26" s="94">
        <f t="shared" si="1"/>
        <v>993539.71</v>
      </c>
      <c r="AE26" s="43">
        <f t="shared" si="2"/>
        <v>45920</v>
      </c>
      <c r="AF26" s="100">
        <f t="shared" si="3"/>
        <v>947619.71</v>
      </c>
      <c r="AG26" s="101">
        <f t="shared" si="4"/>
        <v>2503288.73</v>
      </c>
      <c r="AH26" s="28">
        <f t="shared" si="5"/>
        <v>1798212.62</v>
      </c>
      <c r="AI26" s="15">
        <f t="shared" si="6"/>
        <v>705076.10999999987</v>
      </c>
    </row>
    <row r="27" spans="1:35" x14ac:dyDescent="0.2">
      <c r="A27" t="s">
        <v>285</v>
      </c>
      <c r="B27" t="s">
        <v>1</v>
      </c>
      <c r="C27" s="73">
        <v>5116</v>
      </c>
      <c r="D27" s="73" t="s">
        <v>628</v>
      </c>
      <c r="E27" s="283" t="s">
        <v>2058</v>
      </c>
      <c r="F27" s="117">
        <v>434828.85</v>
      </c>
      <c r="G27" s="117">
        <v>0</v>
      </c>
      <c r="H27" s="117">
        <v>49494.12</v>
      </c>
      <c r="I27" s="283">
        <v>705237.79</v>
      </c>
      <c r="J27" s="283">
        <v>551660.01</v>
      </c>
      <c r="L27" s="263">
        <v>24768.26</v>
      </c>
      <c r="Q27" s="283">
        <v>232300</v>
      </c>
      <c r="R27" s="283">
        <v>2920599.11</v>
      </c>
      <c r="S27" s="96">
        <v>629931.43000000005</v>
      </c>
      <c r="V27" s="96">
        <v>684019.5</v>
      </c>
      <c r="X27" s="118">
        <v>892093.5</v>
      </c>
      <c r="AA27" s="118">
        <v>313663.42</v>
      </c>
      <c r="AB27" s="118">
        <v>168358.25</v>
      </c>
      <c r="AD27" s="94">
        <f t="shared" si="1"/>
        <v>484322.97</v>
      </c>
      <c r="AE27" s="43">
        <f t="shared" si="2"/>
        <v>24768.26</v>
      </c>
      <c r="AF27" s="100">
        <f t="shared" si="3"/>
        <v>459554.70999999996</v>
      </c>
      <c r="AG27" s="101">
        <f t="shared" si="4"/>
        <v>1313950.9300000002</v>
      </c>
      <c r="AH27" s="28">
        <f t="shared" si="5"/>
        <v>1374115.17</v>
      </c>
      <c r="AI27" s="15">
        <f t="shared" si="6"/>
        <v>-60164.239999999758</v>
      </c>
    </row>
    <row r="28" spans="1:35" x14ac:dyDescent="0.2">
      <c r="A28" t="s">
        <v>285</v>
      </c>
      <c r="B28" t="s">
        <v>1</v>
      </c>
      <c r="C28" s="73">
        <v>3330</v>
      </c>
      <c r="D28" s="73" t="s">
        <v>629</v>
      </c>
      <c r="E28" s="283" t="s">
        <v>2059</v>
      </c>
      <c r="F28" s="117">
        <v>283943.07</v>
      </c>
      <c r="G28" s="117">
        <v>569.5</v>
      </c>
      <c r="H28" s="117">
        <v>6476.25</v>
      </c>
      <c r="I28" s="283">
        <v>522986.16</v>
      </c>
      <c r="J28" s="283">
        <v>185007.43</v>
      </c>
      <c r="L28" s="263">
        <v>12481.25</v>
      </c>
      <c r="Q28" s="283">
        <v>140750</v>
      </c>
      <c r="R28" s="283">
        <v>1187021.07</v>
      </c>
      <c r="S28" s="96">
        <v>669657.81000000006</v>
      </c>
      <c r="V28" s="96">
        <v>657150</v>
      </c>
      <c r="X28" s="118">
        <v>949390</v>
      </c>
      <c r="AA28" s="118">
        <v>251065.9</v>
      </c>
      <c r="AB28" s="118">
        <v>91009.15</v>
      </c>
      <c r="AD28" s="94">
        <f t="shared" si="1"/>
        <v>290988.82</v>
      </c>
      <c r="AE28" s="43">
        <f t="shared" si="2"/>
        <v>12481.25</v>
      </c>
      <c r="AF28" s="100">
        <f t="shared" si="3"/>
        <v>278507.57</v>
      </c>
      <c r="AG28" s="101">
        <f t="shared" si="4"/>
        <v>1326807.81</v>
      </c>
      <c r="AH28" s="28">
        <f t="shared" si="5"/>
        <v>1291465.0499999998</v>
      </c>
      <c r="AI28" s="15">
        <f t="shared" si="6"/>
        <v>35342.760000000242</v>
      </c>
    </row>
    <row r="29" spans="1:35" x14ac:dyDescent="0.2">
      <c r="A29" t="s">
        <v>285</v>
      </c>
      <c r="B29" t="s">
        <v>1</v>
      </c>
      <c r="C29" s="73">
        <v>3774</v>
      </c>
      <c r="D29" s="73" t="s">
        <v>630</v>
      </c>
      <c r="E29" s="283" t="s">
        <v>2060</v>
      </c>
      <c r="F29" s="117">
        <v>292712.88</v>
      </c>
      <c r="G29" s="117">
        <v>0</v>
      </c>
      <c r="H29" s="117">
        <v>21645.46</v>
      </c>
      <c r="I29" s="283">
        <v>586769.69999999995</v>
      </c>
      <c r="J29" s="283">
        <v>268959.42</v>
      </c>
      <c r="L29" s="263">
        <v>19938.3</v>
      </c>
      <c r="Q29" s="283">
        <v>173850</v>
      </c>
      <c r="R29" s="283">
        <v>2650223.29</v>
      </c>
      <c r="S29" s="96">
        <v>590119.79</v>
      </c>
      <c r="T29" s="96">
        <v>40000</v>
      </c>
      <c r="V29" s="96">
        <v>565576</v>
      </c>
      <c r="X29" s="118">
        <v>737076</v>
      </c>
      <c r="AA29" s="118">
        <v>352364.26</v>
      </c>
      <c r="AB29" s="118">
        <v>108374.7</v>
      </c>
      <c r="AD29" s="94">
        <f t="shared" si="1"/>
        <v>314358.34000000003</v>
      </c>
      <c r="AE29" s="43">
        <f t="shared" si="2"/>
        <v>19938.3</v>
      </c>
      <c r="AF29" s="100">
        <f t="shared" si="3"/>
        <v>294420.04000000004</v>
      </c>
      <c r="AG29" s="101">
        <f t="shared" si="4"/>
        <v>1195695.79</v>
      </c>
      <c r="AH29" s="28">
        <f t="shared" si="5"/>
        <v>1197814.96</v>
      </c>
      <c r="AI29" s="15">
        <f t="shared" si="6"/>
        <v>-2119.1699999999255</v>
      </c>
    </row>
    <row r="30" spans="1:35" x14ac:dyDescent="0.2">
      <c r="A30" t="s">
        <v>285</v>
      </c>
      <c r="B30" t="s">
        <v>1</v>
      </c>
      <c r="C30" s="73">
        <v>2996</v>
      </c>
      <c r="D30" s="73" t="s">
        <v>631</v>
      </c>
      <c r="E30" s="283" t="s">
        <v>2061</v>
      </c>
      <c r="F30" s="117">
        <v>223899.2</v>
      </c>
      <c r="G30" s="117">
        <v>3852.5</v>
      </c>
      <c r="H30" s="117">
        <v>92983.1</v>
      </c>
      <c r="I30" s="283">
        <v>1755814.35</v>
      </c>
      <c r="J30" s="283">
        <v>227862.12</v>
      </c>
      <c r="L30" s="263">
        <v>16229</v>
      </c>
      <c r="N30" s="263">
        <v>429.14</v>
      </c>
      <c r="Q30" s="283">
        <v>110600</v>
      </c>
      <c r="R30" s="283">
        <v>1714501.17</v>
      </c>
      <c r="S30" s="96">
        <v>469361.41</v>
      </c>
      <c r="V30" s="96">
        <v>354921</v>
      </c>
      <c r="X30" s="118">
        <v>495500.68</v>
      </c>
      <c r="AA30" s="118">
        <v>311376.46999999997</v>
      </c>
      <c r="AB30" s="118">
        <v>133596.35</v>
      </c>
      <c r="AD30" s="94">
        <f t="shared" si="1"/>
        <v>320734.80000000005</v>
      </c>
      <c r="AE30" s="43">
        <f t="shared" si="2"/>
        <v>16658.14</v>
      </c>
      <c r="AF30" s="100">
        <f t="shared" si="3"/>
        <v>304076.66000000003</v>
      </c>
      <c r="AG30" s="101">
        <f t="shared" si="4"/>
        <v>824282.40999999992</v>
      </c>
      <c r="AH30" s="28">
        <f t="shared" si="5"/>
        <v>940473.49999999988</v>
      </c>
      <c r="AI30" s="15">
        <f t="shared" si="6"/>
        <v>-116191.08999999997</v>
      </c>
    </row>
    <row r="31" spans="1:35" x14ac:dyDescent="0.2">
      <c r="A31" t="s">
        <v>285</v>
      </c>
      <c r="B31" t="s">
        <v>1</v>
      </c>
      <c r="C31" s="73">
        <v>6600</v>
      </c>
      <c r="D31" s="73" t="s">
        <v>632</v>
      </c>
      <c r="E31" s="283" t="s">
        <v>2062</v>
      </c>
      <c r="F31" s="117">
        <v>438209.92</v>
      </c>
      <c r="G31" s="117">
        <v>0</v>
      </c>
      <c r="H31" s="117">
        <v>84184.71</v>
      </c>
      <c r="I31" s="283">
        <v>772710.49</v>
      </c>
      <c r="J31" s="283">
        <v>1267090.3400000001</v>
      </c>
      <c r="L31" s="263">
        <v>51611.4</v>
      </c>
      <c r="Q31" s="283">
        <v>148750</v>
      </c>
      <c r="R31" s="283">
        <v>2482860.59</v>
      </c>
      <c r="S31" s="96">
        <v>703422.03</v>
      </c>
      <c r="V31" s="96">
        <v>520600</v>
      </c>
      <c r="X31" s="118">
        <v>761300</v>
      </c>
      <c r="AA31" s="118">
        <v>504592.21</v>
      </c>
      <c r="AB31" s="118">
        <v>134043.6</v>
      </c>
      <c r="AD31" s="94">
        <f t="shared" si="1"/>
        <v>522394.63</v>
      </c>
      <c r="AE31" s="43">
        <f t="shared" si="2"/>
        <v>51611.4</v>
      </c>
      <c r="AF31" s="100">
        <f t="shared" si="3"/>
        <v>470783.23</v>
      </c>
      <c r="AG31" s="101">
        <f t="shared" si="4"/>
        <v>1224022.03</v>
      </c>
      <c r="AH31" s="28">
        <f t="shared" si="5"/>
        <v>1399935.81</v>
      </c>
      <c r="AI31" s="15">
        <f t="shared" si="6"/>
        <v>-175913.78000000003</v>
      </c>
    </row>
    <row r="32" spans="1:35" x14ac:dyDescent="0.2">
      <c r="A32" t="s">
        <v>285</v>
      </c>
      <c r="B32" t="s">
        <v>1</v>
      </c>
      <c r="C32" s="73">
        <v>2814</v>
      </c>
      <c r="D32" s="73" t="s">
        <v>633</v>
      </c>
      <c r="E32" s="283" t="s">
        <v>2063</v>
      </c>
      <c r="F32" s="117">
        <v>330734.75</v>
      </c>
      <c r="G32" s="117">
        <v>1541</v>
      </c>
      <c r="H32" s="117">
        <v>16707</v>
      </c>
      <c r="I32" s="283">
        <v>538839.41</v>
      </c>
      <c r="J32" s="283">
        <v>285809.90999999997</v>
      </c>
      <c r="L32" s="263">
        <v>15600</v>
      </c>
      <c r="Q32" s="283">
        <v>-864160.78</v>
      </c>
      <c r="R32" s="283">
        <v>2102364.12</v>
      </c>
      <c r="S32" s="96">
        <v>393338.27</v>
      </c>
      <c r="V32" s="96">
        <v>499080.1</v>
      </c>
      <c r="W32" s="96">
        <v>3000</v>
      </c>
      <c r="X32" s="118">
        <v>642270.1</v>
      </c>
      <c r="AA32" s="118">
        <v>186855.89</v>
      </c>
      <c r="AB32" s="118">
        <v>59183.65</v>
      </c>
      <c r="AD32" s="94">
        <f t="shared" si="1"/>
        <v>348982.75</v>
      </c>
      <c r="AE32" s="43">
        <f t="shared" si="2"/>
        <v>15600</v>
      </c>
      <c r="AF32" s="100">
        <f t="shared" si="3"/>
        <v>333382.75</v>
      </c>
      <c r="AG32" s="101">
        <f t="shared" si="4"/>
        <v>895418.37</v>
      </c>
      <c r="AH32" s="28">
        <f t="shared" si="5"/>
        <v>888309.64</v>
      </c>
      <c r="AI32" s="15">
        <f t="shared" si="6"/>
        <v>7108.7299999999814</v>
      </c>
    </row>
    <row r="33" spans="1:35" x14ac:dyDescent="0.2">
      <c r="A33" t="s">
        <v>285</v>
      </c>
      <c r="B33" t="s">
        <v>1</v>
      </c>
      <c r="C33" s="73">
        <v>5791</v>
      </c>
      <c r="D33" s="73" t="s">
        <v>634</v>
      </c>
      <c r="E33" s="283" t="s">
        <v>2064</v>
      </c>
      <c r="F33" s="117">
        <v>212394.8</v>
      </c>
      <c r="G33" s="117">
        <v>0</v>
      </c>
      <c r="H33" s="117">
        <v>16392.32</v>
      </c>
      <c r="I33" s="283">
        <v>613594.31999999995</v>
      </c>
      <c r="J33" s="283">
        <v>587454.61</v>
      </c>
      <c r="L33" s="263">
        <v>24526.1</v>
      </c>
      <c r="N33" s="263">
        <v>0</v>
      </c>
      <c r="Q33" s="283">
        <v>535909.46</v>
      </c>
      <c r="R33" s="283">
        <v>923152.19</v>
      </c>
      <c r="S33" s="96">
        <v>723998.3</v>
      </c>
      <c r="V33" s="96">
        <v>700900</v>
      </c>
      <c r="W33" s="96">
        <v>7750</v>
      </c>
      <c r="X33" s="118">
        <v>990750</v>
      </c>
      <c r="AA33" s="118">
        <v>357022.4</v>
      </c>
      <c r="AB33" s="118">
        <v>101697.60000000001</v>
      </c>
      <c r="AD33" s="94">
        <f t="shared" si="1"/>
        <v>228787.12</v>
      </c>
      <c r="AE33" s="43">
        <f t="shared" si="2"/>
        <v>24526.1</v>
      </c>
      <c r="AF33" s="100">
        <f t="shared" si="3"/>
        <v>204261.02</v>
      </c>
      <c r="AG33" s="101">
        <f t="shared" si="4"/>
        <v>1432648.3</v>
      </c>
      <c r="AH33" s="28">
        <f t="shared" si="5"/>
        <v>1449470</v>
      </c>
      <c r="AI33" s="15">
        <f t="shared" si="6"/>
        <v>-16821.699999999953</v>
      </c>
    </row>
    <row r="34" spans="1:35" x14ac:dyDescent="0.2">
      <c r="A34" t="s">
        <v>285</v>
      </c>
      <c r="B34" t="s">
        <v>1</v>
      </c>
      <c r="C34" s="73">
        <v>5865</v>
      </c>
      <c r="D34" s="73" t="s">
        <v>635</v>
      </c>
      <c r="E34" s="283" t="s">
        <v>2065</v>
      </c>
      <c r="F34" s="117">
        <v>778210.18</v>
      </c>
      <c r="G34" s="117">
        <v>0</v>
      </c>
      <c r="H34" s="117">
        <v>50622.73</v>
      </c>
      <c r="I34" s="283">
        <v>1236660.51</v>
      </c>
      <c r="J34" s="283">
        <v>644410.69999999995</v>
      </c>
      <c r="L34" s="263">
        <v>28081.3</v>
      </c>
      <c r="Q34" s="283">
        <v>366128</v>
      </c>
      <c r="R34" s="283">
        <v>2548141.21</v>
      </c>
      <c r="S34" s="96">
        <v>631830.73</v>
      </c>
      <c r="T34" s="96">
        <v>268960</v>
      </c>
      <c r="U34" s="96">
        <v>15.37</v>
      </c>
      <c r="V34" s="96">
        <v>865750</v>
      </c>
      <c r="X34" s="118">
        <v>990000</v>
      </c>
      <c r="AA34" s="118">
        <v>434695.95</v>
      </c>
      <c r="AB34" s="118">
        <v>87024.24</v>
      </c>
      <c r="AD34" s="94">
        <f t="shared" si="1"/>
        <v>828832.91</v>
      </c>
      <c r="AE34" s="43">
        <f t="shared" si="2"/>
        <v>28081.3</v>
      </c>
      <c r="AF34" s="100">
        <f t="shared" si="3"/>
        <v>800751.61</v>
      </c>
      <c r="AG34" s="101">
        <f t="shared" si="4"/>
        <v>1766556.1</v>
      </c>
      <c r="AH34" s="28">
        <f t="shared" si="5"/>
        <v>1511720.19</v>
      </c>
      <c r="AI34" s="15">
        <f t="shared" si="6"/>
        <v>254835.91000000015</v>
      </c>
    </row>
    <row r="35" spans="1:35" x14ac:dyDescent="0.2">
      <c r="A35" t="s">
        <v>285</v>
      </c>
      <c r="B35" t="s">
        <v>1</v>
      </c>
      <c r="C35" s="73">
        <v>4329</v>
      </c>
      <c r="D35" s="73" t="s">
        <v>636</v>
      </c>
      <c r="E35" s="283" t="s">
        <v>2117</v>
      </c>
      <c r="F35" s="117">
        <v>310661.48</v>
      </c>
      <c r="G35" s="117">
        <v>0</v>
      </c>
      <c r="H35" s="117">
        <v>76577.600000000006</v>
      </c>
      <c r="I35" s="283">
        <v>388006.52</v>
      </c>
      <c r="J35" s="283">
        <v>512402.53</v>
      </c>
      <c r="L35" s="263">
        <v>24200</v>
      </c>
      <c r="Q35" s="283">
        <v>110400</v>
      </c>
      <c r="R35" s="283">
        <v>1650244.41</v>
      </c>
      <c r="S35" s="96">
        <v>566938.9</v>
      </c>
      <c r="T35" s="96">
        <v>35000</v>
      </c>
      <c r="V35" s="96">
        <v>457867</v>
      </c>
      <c r="X35" s="118">
        <v>592367</v>
      </c>
      <c r="AA35" s="118">
        <v>262753.58</v>
      </c>
      <c r="AB35" s="118">
        <v>111487.23</v>
      </c>
      <c r="AD35" s="94">
        <f t="shared" si="1"/>
        <v>387239.07999999996</v>
      </c>
      <c r="AE35" s="43">
        <f t="shared" si="2"/>
        <v>24200</v>
      </c>
      <c r="AF35" s="100">
        <f t="shared" si="3"/>
        <v>363039.07999999996</v>
      </c>
      <c r="AG35" s="101">
        <f t="shared" si="4"/>
        <v>1059805.8999999999</v>
      </c>
      <c r="AH35" s="28">
        <f t="shared" si="5"/>
        <v>966607.81</v>
      </c>
      <c r="AI35" s="15">
        <f t="shared" si="6"/>
        <v>93198.089999999851</v>
      </c>
    </row>
    <row r="36" spans="1:35" x14ac:dyDescent="0.2">
      <c r="A36" t="s">
        <v>288</v>
      </c>
      <c r="B36" t="s">
        <v>2</v>
      </c>
      <c r="C36" s="73">
        <v>1955</v>
      </c>
      <c r="D36" s="73" t="s">
        <v>637</v>
      </c>
      <c r="E36" s="283" t="s">
        <v>2066</v>
      </c>
      <c r="F36" s="117">
        <v>225683.89</v>
      </c>
      <c r="G36" s="117">
        <v>1805.48</v>
      </c>
      <c r="H36" s="117">
        <v>26576</v>
      </c>
      <c r="I36" s="283">
        <v>70769.539999999994</v>
      </c>
      <c r="J36" s="283">
        <v>385753.28</v>
      </c>
      <c r="L36" s="263">
        <v>17870.12</v>
      </c>
      <c r="Q36" s="283">
        <v>-1213146.33</v>
      </c>
      <c r="R36" s="283">
        <v>1948644.79</v>
      </c>
      <c r="S36" s="96">
        <v>247571.03</v>
      </c>
      <c r="V36" s="96">
        <v>465680</v>
      </c>
      <c r="X36" s="118">
        <v>537280</v>
      </c>
      <c r="AA36" s="118">
        <v>158794.42000000001</v>
      </c>
      <c r="AB36" s="118">
        <v>28317</v>
      </c>
      <c r="AD36" s="94">
        <f t="shared" si="1"/>
        <v>254065.37000000002</v>
      </c>
      <c r="AE36" s="43">
        <f t="shared" si="2"/>
        <v>17870.12</v>
      </c>
      <c r="AF36" s="100">
        <f t="shared" si="3"/>
        <v>236195.25000000003</v>
      </c>
      <c r="AG36" s="101">
        <f t="shared" si="4"/>
        <v>713251.03</v>
      </c>
      <c r="AH36" s="28">
        <f t="shared" si="5"/>
        <v>724391.42</v>
      </c>
      <c r="AI36" s="15">
        <f t="shared" si="6"/>
        <v>-11140.390000000014</v>
      </c>
    </row>
    <row r="37" spans="1:35" x14ac:dyDescent="0.2">
      <c r="A37" t="s">
        <v>288</v>
      </c>
      <c r="B37" t="s">
        <v>2</v>
      </c>
      <c r="C37" s="73">
        <v>4228</v>
      </c>
      <c r="D37" s="73" t="s">
        <v>638</v>
      </c>
      <c r="E37" s="283" t="s">
        <v>2067</v>
      </c>
      <c r="F37" s="117">
        <v>450625.2</v>
      </c>
      <c r="G37" s="117">
        <v>7387.6</v>
      </c>
      <c r="H37" s="117">
        <v>45706.27</v>
      </c>
      <c r="I37" s="283">
        <v>-434959.99</v>
      </c>
      <c r="J37" s="283">
        <v>885019.83</v>
      </c>
      <c r="L37" s="263">
        <v>22050</v>
      </c>
      <c r="Q37" s="283">
        <v>-1253951.57</v>
      </c>
      <c r="R37" s="283">
        <v>2125603</v>
      </c>
      <c r="S37" s="96">
        <v>603218.68999999994</v>
      </c>
      <c r="U37" s="96">
        <v>899.73</v>
      </c>
      <c r="V37" s="96">
        <v>917110</v>
      </c>
      <c r="W37" s="96">
        <v>309</v>
      </c>
      <c r="X37" s="118">
        <v>1137334</v>
      </c>
      <c r="AA37" s="118">
        <v>228182.44</v>
      </c>
      <c r="AB37" s="118">
        <v>16220.5</v>
      </c>
      <c r="AD37" s="94">
        <f t="shared" si="1"/>
        <v>503719.07</v>
      </c>
      <c r="AE37" s="43">
        <f t="shared" si="2"/>
        <v>22050</v>
      </c>
      <c r="AF37" s="100">
        <f t="shared" si="3"/>
        <v>481669.07</v>
      </c>
      <c r="AG37" s="101">
        <f t="shared" si="4"/>
        <v>1521537.42</v>
      </c>
      <c r="AH37" s="28">
        <f t="shared" si="5"/>
        <v>1381736.94</v>
      </c>
      <c r="AI37" s="15">
        <f t="shared" si="6"/>
        <v>139800.47999999998</v>
      </c>
    </row>
    <row r="38" spans="1:35" x14ac:dyDescent="0.2">
      <c r="A38" t="s">
        <v>288</v>
      </c>
      <c r="B38" t="s">
        <v>2</v>
      </c>
      <c r="C38" s="73">
        <v>1245</v>
      </c>
      <c r="D38" s="73" t="s">
        <v>639</v>
      </c>
      <c r="E38" s="283" t="s">
        <v>2068</v>
      </c>
      <c r="F38" s="117">
        <v>204452.06</v>
      </c>
      <c r="G38" s="117">
        <v>4967.2</v>
      </c>
      <c r="H38" s="117">
        <v>28859</v>
      </c>
      <c r="I38" s="283">
        <v>145811.21</v>
      </c>
      <c r="J38" s="283">
        <v>328082.93</v>
      </c>
      <c r="L38" s="263">
        <v>25640</v>
      </c>
      <c r="Q38" s="283">
        <v>-1111470.77</v>
      </c>
      <c r="R38" s="283">
        <v>1917883.16</v>
      </c>
      <c r="S38" s="96">
        <v>251086.27</v>
      </c>
      <c r="U38" s="96">
        <v>35.99</v>
      </c>
      <c r="V38" s="96">
        <v>463410</v>
      </c>
      <c r="X38" s="118">
        <v>616680</v>
      </c>
      <c r="AA38" s="118">
        <v>139284.70000000001</v>
      </c>
      <c r="AB38" s="118">
        <v>53034.55</v>
      </c>
      <c r="AD38" s="94">
        <f t="shared" si="1"/>
        <v>238278.26</v>
      </c>
      <c r="AE38" s="43">
        <f t="shared" si="2"/>
        <v>25640</v>
      </c>
      <c r="AF38" s="100">
        <f t="shared" si="3"/>
        <v>212638.26</v>
      </c>
      <c r="AG38" s="101">
        <f t="shared" si="4"/>
        <v>714532.26</v>
      </c>
      <c r="AH38" s="28">
        <f t="shared" si="5"/>
        <v>808999.25</v>
      </c>
      <c r="AI38" s="15">
        <f t="shared" si="6"/>
        <v>-94466.989999999991</v>
      </c>
    </row>
    <row r="39" spans="1:35" x14ac:dyDescent="0.2">
      <c r="A39" t="s">
        <v>288</v>
      </c>
      <c r="B39" t="s">
        <v>2</v>
      </c>
      <c r="C39" s="73">
        <v>5421</v>
      </c>
      <c r="D39" s="73" t="s">
        <v>640</v>
      </c>
      <c r="E39" s="283" t="s">
        <v>2069</v>
      </c>
      <c r="F39" s="117">
        <v>602548</v>
      </c>
      <c r="G39" s="117">
        <v>24664.5</v>
      </c>
      <c r="H39" s="117">
        <v>84192.19</v>
      </c>
      <c r="I39" s="283">
        <v>283851.74</v>
      </c>
      <c r="J39" s="283">
        <v>1122756.6399999999</v>
      </c>
      <c r="N39" s="263">
        <v>0</v>
      </c>
      <c r="Q39" s="283">
        <v>-175946.09</v>
      </c>
      <c r="R39" s="283">
        <v>2205072.4900000002</v>
      </c>
      <c r="S39" s="96">
        <v>692828.23</v>
      </c>
      <c r="V39" s="96">
        <v>732850</v>
      </c>
      <c r="W39" s="96">
        <v>14500</v>
      </c>
      <c r="X39" s="118">
        <v>973750</v>
      </c>
      <c r="AA39" s="118">
        <v>227080.66</v>
      </c>
      <c r="AB39" s="118">
        <v>87500.9</v>
      </c>
      <c r="AD39" s="94">
        <f t="shared" si="1"/>
        <v>711404.69</v>
      </c>
      <c r="AE39" s="43">
        <f t="shared" si="2"/>
        <v>0</v>
      </c>
      <c r="AF39" s="100">
        <f t="shared" si="3"/>
        <v>711404.69</v>
      </c>
      <c r="AG39" s="101">
        <f t="shared" si="4"/>
        <v>1440178.23</v>
      </c>
      <c r="AH39" s="28">
        <f t="shared" si="5"/>
        <v>1288331.5599999998</v>
      </c>
      <c r="AI39" s="15">
        <f t="shared" si="6"/>
        <v>151846.67000000016</v>
      </c>
    </row>
    <row r="40" spans="1:35" x14ac:dyDescent="0.2">
      <c r="A40" t="s">
        <v>288</v>
      </c>
      <c r="B40" t="s">
        <v>2</v>
      </c>
      <c r="C40" s="73">
        <v>3481</v>
      </c>
      <c r="D40" s="73" t="s">
        <v>641</v>
      </c>
      <c r="E40" s="283" t="s">
        <v>2070</v>
      </c>
      <c r="F40" s="117">
        <v>359076.46</v>
      </c>
      <c r="G40" s="117">
        <v>0</v>
      </c>
      <c r="H40" s="117">
        <v>82584.14</v>
      </c>
      <c r="I40" s="283">
        <v>2211151.7799999998</v>
      </c>
      <c r="J40" s="283">
        <v>739604.64</v>
      </c>
      <c r="L40" s="263">
        <v>51250.59</v>
      </c>
      <c r="N40" s="263">
        <v>0</v>
      </c>
      <c r="Q40" s="283">
        <v>1611769.95</v>
      </c>
      <c r="R40" s="283">
        <v>1879861.02</v>
      </c>
      <c r="S40" s="96">
        <v>658237.76</v>
      </c>
      <c r="U40" s="96">
        <v>88.69</v>
      </c>
      <c r="V40" s="96">
        <v>518760</v>
      </c>
      <c r="X40" s="118">
        <v>895910</v>
      </c>
      <c r="AA40" s="118">
        <v>296435.39</v>
      </c>
      <c r="AB40" s="118">
        <v>56009.599999999999</v>
      </c>
      <c r="AD40" s="94">
        <f t="shared" si="1"/>
        <v>441660.60000000003</v>
      </c>
      <c r="AE40" s="43">
        <f t="shared" si="2"/>
        <v>51250.59</v>
      </c>
      <c r="AF40" s="100">
        <f t="shared" si="3"/>
        <v>390410.01</v>
      </c>
      <c r="AG40" s="101">
        <f t="shared" si="4"/>
        <v>1177086.45</v>
      </c>
      <c r="AH40" s="28">
        <f t="shared" si="5"/>
        <v>1248354.9900000002</v>
      </c>
      <c r="AI40" s="15">
        <f t="shared" si="6"/>
        <v>-71268.54000000027</v>
      </c>
    </row>
    <row r="41" spans="1:35" x14ac:dyDescent="0.2">
      <c r="A41" t="s">
        <v>288</v>
      </c>
      <c r="B41" t="s">
        <v>2</v>
      </c>
      <c r="C41" s="73">
        <v>3499</v>
      </c>
      <c r="D41" s="73" t="s">
        <v>642</v>
      </c>
      <c r="E41" s="283" t="s">
        <v>2071</v>
      </c>
      <c r="F41" s="117">
        <v>755287.82</v>
      </c>
      <c r="G41" s="117">
        <v>23495.5</v>
      </c>
      <c r="H41" s="117">
        <v>68140.850000000006</v>
      </c>
      <c r="I41" s="283">
        <v>678864.84</v>
      </c>
      <c r="J41" s="283">
        <v>552668.97</v>
      </c>
      <c r="L41" s="263">
        <v>35900</v>
      </c>
      <c r="Q41" s="283">
        <v>-1716363.96</v>
      </c>
      <c r="R41" s="283">
        <v>3832429.73</v>
      </c>
      <c r="S41" s="96">
        <v>561695.38</v>
      </c>
      <c r="T41" s="96">
        <v>120800</v>
      </c>
      <c r="U41" s="96">
        <v>63.25</v>
      </c>
      <c r="V41" s="96">
        <v>960510</v>
      </c>
      <c r="X41" s="118">
        <v>1315487</v>
      </c>
      <c r="AA41" s="118">
        <v>235065.87</v>
      </c>
      <c r="AB41" s="118">
        <v>85875.55</v>
      </c>
      <c r="AC41" s="118">
        <v>2400</v>
      </c>
      <c r="AD41" s="94">
        <f t="shared" si="1"/>
        <v>846924.16999999993</v>
      </c>
      <c r="AE41" s="43">
        <f t="shared" si="2"/>
        <v>35900</v>
      </c>
      <c r="AF41" s="100">
        <f t="shared" si="3"/>
        <v>811024.16999999993</v>
      </c>
      <c r="AG41" s="101">
        <f t="shared" si="4"/>
        <v>1643068.63</v>
      </c>
      <c r="AH41" s="28">
        <f t="shared" si="5"/>
        <v>1638828.4200000002</v>
      </c>
      <c r="AI41" s="15">
        <f t="shared" si="6"/>
        <v>4240.2099999997299</v>
      </c>
    </row>
    <row r="42" spans="1:35" x14ac:dyDescent="0.2">
      <c r="A42" t="s">
        <v>288</v>
      </c>
      <c r="B42" t="s">
        <v>2</v>
      </c>
      <c r="C42" s="73">
        <v>1888</v>
      </c>
      <c r="D42" s="73" t="s">
        <v>643</v>
      </c>
      <c r="E42" s="283" t="s">
        <v>2072</v>
      </c>
      <c r="F42" s="117">
        <v>169342.99</v>
      </c>
      <c r="G42" s="117">
        <v>16524.849999999999</v>
      </c>
      <c r="H42" s="117">
        <v>66794.95</v>
      </c>
      <c r="I42" s="283">
        <v>211464.53</v>
      </c>
      <c r="J42" s="283">
        <v>1683064.78</v>
      </c>
      <c r="L42" s="263">
        <v>20086.099999999999</v>
      </c>
      <c r="Q42" s="283">
        <v>298327.61</v>
      </c>
      <c r="R42" s="283">
        <v>1975418.72</v>
      </c>
      <c r="S42" s="96">
        <v>409611.73</v>
      </c>
      <c r="U42" s="96">
        <v>50.96</v>
      </c>
      <c r="V42" s="96">
        <v>594180</v>
      </c>
      <c r="W42" s="96">
        <v>1000</v>
      </c>
      <c r="X42" s="118">
        <v>818177</v>
      </c>
      <c r="AA42" s="118">
        <v>197769.42</v>
      </c>
      <c r="AB42" s="118">
        <v>84234.6</v>
      </c>
      <c r="AD42" s="94">
        <f t="shared" si="1"/>
        <v>252662.78999999998</v>
      </c>
      <c r="AE42" s="43">
        <f t="shared" si="2"/>
        <v>20086.099999999999</v>
      </c>
      <c r="AF42" s="100">
        <f t="shared" si="3"/>
        <v>232576.68999999997</v>
      </c>
      <c r="AG42" s="101">
        <f t="shared" si="4"/>
        <v>1004842.69</v>
      </c>
      <c r="AH42" s="28">
        <f t="shared" si="5"/>
        <v>1100181.02</v>
      </c>
      <c r="AI42" s="15">
        <f t="shared" si="6"/>
        <v>-95338.330000000075</v>
      </c>
    </row>
    <row r="43" spans="1:35" x14ac:dyDescent="0.2">
      <c r="A43" t="s">
        <v>288</v>
      </c>
      <c r="B43" t="s">
        <v>2</v>
      </c>
      <c r="C43" s="73">
        <v>1651</v>
      </c>
      <c r="D43" s="73" t="s">
        <v>644</v>
      </c>
      <c r="E43" s="283" t="s">
        <v>2073</v>
      </c>
      <c r="F43" s="117">
        <v>234465.3</v>
      </c>
      <c r="G43" s="117">
        <v>5432.53</v>
      </c>
      <c r="H43" s="117">
        <v>28990.29</v>
      </c>
      <c r="I43" s="283">
        <v>134145.39000000001</v>
      </c>
      <c r="J43" s="283">
        <v>147325.45000000001</v>
      </c>
      <c r="L43" s="263">
        <v>16988.740000000002</v>
      </c>
      <c r="Q43" s="283">
        <v>-912474.48</v>
      </c>
      <c r="R43" s="283">
        <v>1580455.21</v>
      </c>
      <c r="S43" s="96">
        <v>248547</v>
      </c>
      <c r="V43" s="96">
        <v>474360</v>
      </c>
      <c r="X43" s="118">
        <v>620010</v>
      </c>
      <c r="AA43" s="118">
        <v>130890.01</v>
      </c>
      <c r="AB43" s="118">
        <v>53027.5</v>
      </c>
      <c r="AD43" s="94">
        <f t="shared" si="1"/>
        <v>268888.12</v>
      </c>
      <c r="AE43" s="43">
        <f t="shared" si="2"/>
        <v>16988.740000000002</v>
      </c>
      <c r="AF43" s="100">
        <f t="shared" si="3"/>
        <v>251899.38</v>
      </c>
      <c r="AG43" s="101">
        <f t="shared" si="4"/>
        <v>722907</v>
      </c>
      <c r="AH43" s="28">
        <f t="shared" si="5"/>
        <v>803927.51</v>
      </c>
      <c r="AI43" s="15">
        <f t="shared" si="6"/>
        <v>-81020.510000000009</v>
      </c>
    </row>
    <row r="44" spans="1:35" x14ac:dyDescent="0.2">
      <c r="A44" t="s">
        <v>288</v>
      </c>
      <c r="B44" t="s">
        <v>2</v>
      </c>
      <c r="C44" s="73">
        <v>3959</v>
      </c>
      <c r="D44" s="73" t="s">
        <v>645</v>
      </c>
      <c r="E44" s="283" t="s">
        <v>2074</v>
      </c>
      <c r="F44" s="117">
        <v>387315.54</v>
      </c>
      <c r="G44" s="117">
        <v>19836.75</v>
      </c>
      <c r="H44" s="117">
        <v>74197.78</v>
      </c>
      <c r="I44" s="283">
        <v>494069.32</v>
      </c>
      <c r="J44" s="283">
        <v>588924.59</v>
      </c>
      <c r="L44" s="263">
        <v>35050</v>
      </c>
      <c r="Q44" s="283">
        <v>-1003216.88</v>
      </c>
      <c r="R44" s="283">
        <v>2583577.5299999998</v>
      </c>
      <c r="S44" s="96">
        <v>498239.06</v>
      </c>
      <c r="V44" s="96">
        <v>628010</v>
      </c>
      <c r="X44" s="118">
        <v>819560</v>
      </c>
      <c r="AA44" s="118">
        <v>246285.73</v>
      </c>
      <c r="AB44" s="118">
        <v>83730</v>
      </c>
      <c r="AD44" s="94">
        <f t="shared" si="1"/>
        <v>481350.06999999995</v>
      </c>
      <c r="AE44" s="43">
        <f t="shared" si="2"/>
        <v>35050</v>
      </c>
      <c r="AF44" s="100">
        <f t="shared" si="3"/>
        <v>446300.06999999995</v>
      </c>
      <c r="AG44" s="101">
        <f t="shared" si="4"/>
        <v>1126249.06</v>
      </c>
      <c r="AH44" s="28">
        <f t="shared" si="5"/>
        <v>1149575.73</v>
      </c>
      <c r="AI44" s="15">
        <f t="shared" si="6"/>
        <v>-23326.669999999925</v>
      </c>
    </row>
    <row r="45" spans="1:35" x14ac:dyDescent="0.2">
      <c r="A45" t="s">
        <v>288</v>
      </c>
      <c r="B45" t="s">
        <v>2</v>
      </c>
      <c r="C45" s="73">
        <v>2503</v>
      </c>
      <c r="D45" s="73" t="s">
        <v>646</v>
      </c>
      <c r="E45" s="283" t="s">
        <v>2075</v>
      </c>
      <c r="F45" s="117">
        <v>344720.2</v>
      </c>
      <c r="G45" s="117">
        <v>3124.75</v>
      </c>
      <c r="H45" s="117">
        <v>52671.13</v>
      </c>
      <c r="I45" s="283">
        <v>245660.21</v>
      </c>
      <c r="J45" s="283">
        <v>661424.02</v>
      </c>
      <c r="Q45" s="283">
        <v>-509530.11</v>
      </c>
      <c r="R45" s="283">
        <v>1850667.12</v>
      </c>
      <c r="S45" s="96">
        <v>259620.25</v>
      </c>
      <c r="U45" s="96">
        <v>97.9</v>
      </c>
      <c r="V45" s="96">
        <v>400300</v>
      </c>
      <c r="X45" s="118">
        <v>492350</v>
      </c>
      <c r="AA45" s="118">
        <v>148225.15</v>
      </c>
      <c r="AB45" s="118">
        <v>25489.7</v>
      </c>
      <c r="AD45" s="94">
        <f t="shared" si="1"/>
        <v>400516.08</v>
      </c>
      <c r="AE45" s="43">
        <f t="shared" si="2"/>
        <v>0</v>
      </c>
      <c r="AF45" s="100">
        <f t="shared" si="3"/>
        <v>400516.08</v>
      </c>
      <c r="AG45" s="101">
        <f t="shared" si="4"/>
        <v>660018.15</v>
      </c>
      <c r="AH45" s="28">
        <f t="shared" si="5"/>
        <v>666064.85</v>
      </c>
      <c r="AI45" s="15">
        <f t="shared" si="6"/>
        <v>-6046.6999999999534</v>
      </c>
    </row>
    <row r="46" spans="1:35" x14ac:dyDescent="0.2">
      <c r="A46" t="s">
        <v>288</v>
      </c>
      <c r="B46" t="s">
        <v>2</v>
      </c>
      <c r="C46" s="73">
        <v>3619</v>
      </c>
      <c r="D46" s="73" t="s">
        <v>647</v>
      </c>
      <c r="E46" s="283" t="s">
        <v>2076</v>
      </c>
      <c r="F46" s="117">
        <v>112496.63</v>
      </c>
      <c r="G46" s="117">
        <v>10299</v>
      </c>
      <c r="H46" s="117">
        <v>68024.5</v>
      </c>
      <c r="I46" s="283">
        <v>333174.58</v>
      </c>
      <c r="J46" s="283">
        <v>448563.67</v>
      </c>
      <c r="Q46" s="283">
        <v>-2065072.41</v>
      </c>
      <c r="R46" s="283">
        <v>3139393.79</v>
      </c>
      <c r="S46" s="96">
        <v>603634.32999999996</v>
      </c>
      <c r="V46" s="96">
        <v>621460</v>
      </c>
      <c r="X46" s="118">
        <v>969760</v>
      </c>
      <c r="AA46" s="118">
        <v>240809.53</v>
      </c>
      <c r="AB46" s="118">
        <v>87990.8</v>
      </c>
      <c r="AD46" s="94">
        <f t="shared" si="1"/>
        <v>190820.13</v>
      </c>
      <c r="AE46" s="43">
        <f t="shared" si="2"/>
        <v>0</v>
      </c>
      <c r="AF46" s="100">
        <f t="shared" si="3"/>
        <v>190820.13</v>
      </c>
      <c r="AG46" s="101">
        <f t="shared" si="4"/>
        <v>1225094.33</v>
      </c>
      <c r="AH46" s="28">
        <f t="shared" si="5"/>
        <v>1298560.33</v>
      </c>
      <c r="AI46" s="15">
        <f t="shared" si="6"/>
        <v>-73466</v>
      </c>
    </row>
    <row r="47" spans="1:35" x14ac:dyDescent="0.2">
      <c r="A47" t="s">
        <v>288</v>
      </c>
      <c r="B47" t="s">
        <v>2</v>
      </c>
      <c r="C47" s="73">
        <v>2593</v>
      </c>
      <c r="D47" s="73" t="s">
        <v>648</v>
      </c>
      <c r="E47" s="283" t="s">
        <v>2077</v>
      </c>
      <c r="F47" s="117">
        <v>184316.96</v>
      </c>
      <c r="G47" s="117">
        <v>3258.5</v>
      </c>
      <c r="H47" s="117">
        <v>52809.75</v>
      </c>
      <c r="I47" s="283">
        <v>214054.02</v>
      </c>
      <c r="J47" s="283">
        <v>869461.88</v>
      </c>
      <c r="Q47" s="283">
        <v>-1233203.54</v>
      </c>
      <c r="R47" s="283">
        <v>2592803.14</v>
      </c>
      <c r="S47" s="96">
        <v>351265.93</v>
      </c>
      <c r="U47" s="96">
        <v>89.67</v>
      </c>
      <c r="V47" s="96">
        <v>625470</v>
      </c>
      <c r="X47" s="118">
        <v>720320</v>
      </c>
      <c r="AA47" s="118">
        <v>181093.74</v>
      </c>
      <c r="AB47" s="118">
        <v>79724.350000000006</v>
      </c>
      <c r="AD47" s="94">
        <f t="shared" si="1"/>
        <v>240385.21</v>
      </c>
      <c r="AE47" s="43">
        <f t="shared" si="2"/>
        <v>0</v>
      </c>
      <c r="AF47" s="100">
        <f t="shared" si="3"/>
        <v>240385.21</v>
      </c>
      <c r="AG47" s="101">
        <f t="shared" si="4"/>
        <v>976825.6</v>
      </c>
      <c r="AH47" s="28">
        <f t="shared" si="5"/>
        <v>981138.09</v>
      </c>
      <c r="AI47" s="15">
        <f t="shared" si="6"/>
        <v>-4312.4899999999907</v>
      </c>
    </row>
    <row r="48" spans="1:35" x14ac:dyDescent="0.2">
      <c r="A48" t="s">
        <v>288</v>
      </c>
      <c r="B48" t="s">
        <v>2</v>
      </c>
      <c r="C48" s="73">
        <v>1622</v>
      </c>
      <c r="D48" s="73" t="s">
        <v>649</v>
      </c>
      <c r="E48" s="283" t="s">
        <v>2078</v>
      </c>
      <c r="F48" s="117">
        <v>389711.37</v>
      </c>
      <c r="G48" s="117">
        <v>2176.6</v>
      </c>
      <c r="H48" s="117">
        <v>61203.16</v>
      </c>
      <c r="I48" s="283">
        <v>112243.87</v>
      </c>
      <c r="J48" s="283">
        <v>364125.2</v>
      </c>
      <c r="L48" s="263">
        <v>21155.88</v>
      </c>
      <c r="Q48" s="283">
        <v>-1235855.6299999999</v>
      </c>
      <c r="R48" s="283">
        <v>2213150.63</v>
      </c>
      <c r="S48" s="96">
        <v>193586.14</v>
      </c>
      <c r="V48" s="96">
        <v>558980</v>
      </c>
      <c r="W48" s="96">
        <v>7500</v>
      </c>
      <c r="X48" s="118">
        <v>599830</v>
      </c>
      <c r="AA48" s="118">
        <v>172392.97</v>
      </c>
      <c r="AB48" s="118">
        <v>27043.85</v>
      </c>
      <c r="AD48" s="94">
        <f t="shared" si="1"/>
        <v>453091.13</v>
      </c>
      <c r="AE48" s="43">
        <f t="shared" si="2"/>
        <v>21155.88</v>
      </c>
      <c r="AF48" s="100">
        <f t="shared" si="3"/>
        <v>431935.25</v>
      </c>
      <c r="AG48" s="101">
        <f t="shared" si="4"/>
        <v>760066.14</v>
      </c>
      <c r="AH48" s="28">
        <f t="shared" si="5"/>
        <v>799266.82</v>
      </c>
      <c r="AI48" s="15">
        <f t="shared" si="6"/>
        <v>-39200.679999999935</v>
      </c>
    </row>
    <row r="49" spans="1:35" x14ac:dyDescent="0.2">
      <c r="A49" t="s">
        <v>288</v>
      </c>
      <c r="B49" t="s">
        <v>2</v>
      </c>
      <c r="C49" s="73">
        <v>2164</v>
      </c>
      <c r="D49" s="73" t="s">
        <v>650</v>
      </c>
      <c r="E49" s="283" t="s">
        <v>2079</v>
      </c>
      <c r="F49" s="117">
        <v>141017.65</v>
      </c>
      <c r="G49" s="117">
        <v>24960</v>
      </c>
      <c r="H49" s="117">
        <v>27614.17</v>
      </c>
      <c r="I49" s="283">
        <v>1488153.09</v>
      </c>
      <c r="J49" s="283">
        <v>562565.93999999994</v>
      </c>
      <c r="L49" s="263">
        <v>3400</v>
      </c>
      <c r="Q49" s="283">
        <v>186534.9</v>
      </c>
      <c r="R49" s="283">
        <v>2118686.35</v>
      </c>
      <c r="S49" s="96">
        <v>250035.97</v>
      </c>
      <c r="V49" s="96">
        <v>434320</v>
      </c>
      <c r="X49" s="118">
        <v>530129</v>
      </c>
      <c r="AA49" s="118">
        <v>135030.57</v>
      </c>
      <c r="AB49" s="118">
        <v>70856.800000000003</v>
      </c>
      <c r="AD49" s="94">
        <f t="shared" si="1"/>
        <v>193591.82</v>
      </c>
      <c r="AE49" s="43">
        <f t="shared" si="2"/>
        <v>3400</v>
      </c>
      <c r="AF49" s="100">
        <f t="shared" si="3"/>
        <v>190191.82</v>
      </c>
      <c r="AG49" s="101">
        <f t="shared" si="4"/>
        <v>684355.97</v>
      </c>
      <c r="AH49" s="28">
        <f t="shared" si="5"/>
        <v>736016.37000000011</v>
      </c>
      <c r="AI49" s="15">
        <f t="shared" si="6"/>
        <v>-51660.40000000014</v>
      </c>
    </row>
    <row r="50" spans="1:35" x14ac:dyDescent="0.2">
      <c r="A50" t="s">
        <v>291</v>
      </c>
      <c r="B50" t="s">
        <v>3</v>
      </c>
      <c r="C50" s="73">
        <v>5944</v>
      </c>
      <c r="D50" s="73" t="s">
        <v>651</v>
      </c>
      <c r="E50" s="283" t="s">
        <v>2080</v>
      </c>
      <c r="F50" s="117">
        <v>543652.34</v>
      </c>
      <c r="G50" s="117">
        <v>0</v>
      </c>
      <c r="H50" s="117">
        <v>57554.31</v>
      </c>
      <c r="I50" s="283">
        <v>936116.51</v>
      </c>
      <c r="J50" s="283">
        <v>261394.87</v>
      </c>
      <c r="L50" s="263">
        <v>25035</v>
      </c>
      <c r="Q50" s="283">
        <v>-1394410.94</v>
      </c>
      <c r="R50" s="283">
        <v>3206691.97</v>
      </c>
      <c r="S50" s="96">
        <v>801356.2</v>
      </c>
      <c r="V50" s="96">
        <v>935245</v>
      </c>
      <c r="W50" s="96">
        <v>1800</v>
      </c>
      <c r="X50" s="118">
        <v>1203845</v>
      </c>
      <c r="AA50" s="118">
        <v>306977.59999999998</v>
      </c>
      <c r="AB50" s="118">
        <v>83977.600000000006</v>
      </c>
      <c r="AC50" s="118">
        <v>191</v>
      </c>
      <c r="AD50" s="94">
        <f t="shared" si="1"/>
        <v>601206.64999999991</v>
      </c>
      <c r="AE50" s="43">
        <f t="shared" si="2"/>
        <v>25035</v>
      </c>
      <c r="AF50" s="100">
        <f t="shared" si="3"/>
        <v>576171.64999999991</v>
      </c>
      <c r="AG50" s="101">
        <f t="shared" si="4"/>
        <v>1738401.2</v>
      </c>
      <c r="AH50" s="28">
        <f t="shared" si="5"/>
        <v>1594991.2000000002</v>
      </c>
      <c r="AI50" s="15">
        <f t="shared" si="6"/>
        <v>143409.99999999977</v>
      </c>
    </row>
    <row r="51" spans="1:35" x14ac:dyDescent="0.2">
      <c r="A51" t="s">
        <v>291</v>
      </c>
      <c r="B51" t="s">
        <v>3</v>
      </c>
      <c r="C51" s="73">
        <v>5439</v>
      </c>
      <c r="D51" s="73" t="s">
        <v>652</v>
      </c>
      <c r="E51" s="283" t="s">
        <v>2081</v>
      </c>
      <c r="F51" s="117">
        <v>412984.36</v>
      </c>
      <c r="G51" s="117">
        <v>32500</v>
      </c>
      <c r="H51" s="117">
        <v>182718.72</v>
      </c>
      <c r="I51" s="283">
        <v>113.59</v>
      </c>
      <c r="J51" s="283">
        <v>1340090.1100000001</v>
      </c>
      <c r="L51" s="263">
        <v>110500</v>
      </c>
      <c r="N51" s="263">
        <v>0</v>
      </c>
      <c r="Q51" s="283">
        <v>-953932.85</v>
      </c>
      <c r="R51" s="283">
        <v>2598703.46</v>
      </c>
      <c r="S51" s="96">
        <v>1205295.69</v>
      </c>
      <c r="T51" s="96">
        <v>32500</v>
      </c>
      <c r="V51" s="96">
        <v>774495</v>
      </c>
      <c r="W51" s="96">
        <v>11800</v>
      </c>
      <c r="X51" s="118">
        <v>1321815</v>
      </c>
      <c r="AA51" s="118">
        <v>244932.42</v>
      </c>
      <c r="AB51" s="118">
        <v>182687.1</v>
      </c>
      <c r="AC51" s="118">
        <v>7800</v>
      </c>
      <c r="AD51" s="94">
        <f t="shared" si="1"/>
        <v>628203.07999999996</v>
      </c>
      <c r="AE51" s="43">
        <f t="shared" si="2"/>
        <v>110500</v>
      </c>
      <c r="AF51" s="100">
        <f t="shared" si="3"/>
        <v>517703.07999999996</v>
      </c>
      <c r="AG51" s="101">
        <f t="shared" si="4"/>
        <v>2024090.69</v>
      </c>
      <c r="AH51" s="28">
        <f t="shared" si="5"/>
        <v>1757234.52</v>
      </c>
      <c r="AI51" s="15">
        <f t="shared" si="6"/>
        <v>266856.16999999993</v>
      </c>
    </row>
    <row r="52" spans="1:35" x14ac:dyDescent="0.2">
      <c r="A52" t="s">
        <v>291</v>
      </c>
      <c r="B52" t="s">
        <v>3</v>
      </c>
      <c r="C52" s="73">
        <v>3683</v>
      </c>
      <c r="D52" s="73" t="s">
        <v>653</v>
      </c>
      <c r="E52" s="283" t="s">
        <v>2082</v>
      </c>
      <c r="F52" s="117">
        <v>529075.16</v>
      </c>
      <c r="G52" s="117">
        <v>0</v>
      </c>
      <c r="H52" s="117">
        <v>34325.339999999997</v>
      </c>
      <c r="I52" s="283">
        <v>231288.75</v>
      </c>
      <c r="J52" s="283">
        <v>235487.74</v>
      </c>
      <c r="L52" s="263">
        <v>14325</v>
      </c>
      <c r="N52" s="263">
        <v>0</v>
      </c>
      <c r="Q52" s="283">
        <v>-1385848</v>
      </c>
      <c r="R52" s="283">
        <v>2341456.5299999998</v>
      </c>
      <c r="S52" s="96">
        <v>650090.39</v>
      </c>
      <c r="V52" s="96">
        <v>143259</v>
      </c>
      <c r="X52" s="118">
        <v>401437</v>
      </c>
      <c r="AA52" s="118">
        <v>184819.53</v>
      </c>
      <c r="AB52" s="118">
        <v>82936.399999999994</v>
      </c>
      <c r="AD52" s="94">
        <f t="shared" si="1"/>
        <v>563400.5</v>
      </c>
      <c r="AE52" s="43">
        <f t="shared" si="2"/>
        <v>14325</v>
      </c>
      <c r="AF52" s="100">
        <f t="shared" si="3"/>
        <v>549075.5</v>
      </c>
      <c r="AG52" s="101">
        <f t="shared" si="4"/>
        <v>793349.39</v>
      </c>
      <c r="AH52" s="28">
        <f t="shared" si="5"/>
        <v>669192.93000000005</v>
      </c>
      <c r="AI52" s="15">
        <f t="shared" si="6"/>
        <v>124156.45999999996</v>
      </c>
    </row>
    <row r="53" spans="1:35" x14ac:dyDescent="0.2">
      <c r="A53" t="s">
        <v>291</v>
      </c>
      <c r="B53" t="s">
        <v>3</v>
      </c>
      <c r="C53" s="73">
        <v>10514</v>
      </c>
      <c r="D53" s="73" t="s">
        <v>654</v>
      </c>
      <c r="E53" s="283" t="s">
        <v>2083</v>
      </c>
      <c r="F53" s="117">
        <v>752182.74</v>
      </c>
      <c r="G53" s="117">
        <v>0</v>
      </c>
      <c r="H53" s="117">
        <v>94905.24</v>
      </c>
      <c r="I53" s="283">
        <v>2068920.53</v>
      </c>
      <c r="J53" s="283">
        <v>786538.81</v>
      </c>
      <c r="L53" s="263">
        <v>51700</v>
      </c>
      <c r="N53" s="263">
        <v>0</v>
      </c>
      <c r="Q53" s="283">
        <v>2008223.59</v>
      </c>
      <c r="R53" s="283">
        <v>1574485.41</v>
      </c>
      <c r="S53" s="96">
        <v>1714985.21</v>
      </c>
      <c r="V53" s="96">
        <v>5616590</v>
      </c>
      <c r="X53" s="118">
        <v>6344494</v>
      </c>
      <c r="AA53" s="118">
        <v>595283.09</v>
      </c>
      <c r="AB53" s="118">
        <v>187709.8</v>
      </c>
      <c r="AD53" s="94">
        <f t="shared" si="1"/>
        <v>847087.98</v>
      </c>
      <c r="AE53" s="43">
        <f t="shared" si="2"/>
        <v>51700</v>
      </c>
      <c r="AF53" s="100">
        <f t="shared" si="3"/>
        <v>795387.98</v>
      </c>
      <c r="AG53" s="101">
        <f t="shared" si="4"/>
        <v>7331575.21</v>
      </c>
      <c r="AH53" s="28">
        <f t="shared" si="5"/>
        <v>7127486.8899999997</v>
      </c>
      <c r="AI53" s="15">
        <f t="shared" si="6"/>
        <v>204088.3200000003</v>
      </c>
    </row>
    <row r="54" spans="1:35" x14ac:dyDescent="0.2">
      <c r="A54" t="s">
        <v>291</v>
      </c>
      <c r="B54" t="s">
        <v>3</v>
      </c>
      <c r="C54" s="73">
        <v>1578</v>
      </c>
      <c r="D54" s="73" t="s">
        <v>655</v>
      </c>
      <c r="E54" s="283" t="s">
        <v>2084</v>
      </c>
      <c r="F54" s="117">
        <v>253601.86</v>
      </c>
      <c r="G54" s="117">
        <v>0</v>
      </c>
      <c r="H54" s="117">
        <v>46715.35</v>
      </c>
      <c r="I54" s="283">
        <v>2</v>
      </c>
      <c r="J54" s="283">
        <v>78129.48</v>
      </c>
      <c r="L54" s="263">
        <v>15750</v>
      </c>
      <c r="Q54" s="283">
        <v>-1250983.1100000001</v>
      </c>
      <c r="R54" s="283">
        <v>1566508.7</v>
      </c>
      <c r="S54" s="96">
        <v>414132.44</v>
      </c>
      <c r="V54" s="96">
        <v>671273</v>
      </c>
      <c r="X54" s="118">
        <v>857242</v>
      </c>
      <c r="AA54" s="118">
        <v>142055.14000000001</v>
      </c>
      <c r="AB54" s="118">
        <v>9535.2000000000007</v>
      </c>
      <c r="AD54" s="94">
        <f t="shared" si="1"/>
        <v>300317.20999999996</v>
      </c>
      <c r="AE54" s="43">
        <f t="shared" si="2"/>
        <v>15750</v>
      </c>
      <c r="AF54" s="100">
        <f t="shared" si="3"/>
        <v>284567.20999999996</v>
      </c>
      <c r="AG54" s="101">
        <f t="shared" si="4"/>
        <v>1085405.44</v>
      </c>
      <c r="AH54" s="28">
        <f t="shared" si="5"/>
        <v>1008832.34</v>
      </c>
      <c r="AI54" s="15">
        <f t="shared" si="6"/>
        <v>76573.099999999977</v>
      </c>
    </row>
    <row r="55" spans="1:35" x14ac:dyDescent="0.2">
      <c r="A55" t="s">
        <v>291</v>
      </c>
      <c r="B55" t="s">
        <v>3</v>
      </c>
      <c r="C55" s="73">
        <v>3503</v>
      </c>
      <c r="D55" s="73" t="s">
        <v>656</v>
      </c>
      <c r="E55" s="283" t="s">
        <v>2085</v>
      </c>
      <c r="F55" s="117">
        <v>211571.46</v>
      </c>
      <c r="G55" s="117">
        <v>0</v>
      </c>
      <c r="H55" s="117">
        <v>22413.61</v>
      </c>
      <c r="I55" s="283">
        <v>12145.04</v>
      </c>
      <c r="J55" s="283">
        <v>103586.32</v>
      </c>
      <c r="L55" s="263">
        <v>14550</v>
      </c>
      <c r="Q55" s="283">
        <v>-2189294.04</v>
      </c>
      <c r="R55" s="283">
        <v>2534998.48</v>
      </c>
      <c r="S55" s="96">
        <v>569319.65</v>
      </c>
      <c r="V55" s="96">
        <v>804654.5</v>
      </c>
      <c r="X55" s="118">
        <v>1035904.5</v>
      </c>
      <c r="AA55" s="118">
        <v>300090.86</v>
      </c>
      <c r="AB55" s="118">
        <v>16617.8</v>
      </c>
      <c r="AD55" s="94">
        <f t="shared" si="1"/>
        <v>233985.07</v>
      </c>
      <c r="AE55" s="43">
        <f t="shared" si="2"/>
        <v>14550</v>
      </c>
      <c r="AF55" s="100">
        <f t="shared" si="3"/>
        <v>219435.07</v>
      </c>
      <c r="AG55" s="101">
        <f t="shared" si="4"/>
        <v>1373974.15</v>
      </c>
      <c r="AH55" s="28">
        <f t="shared" si="5"/>
        <v>1352613.16</v>
      </c>
      <c r="AI55" s="15">
        <f t="shared" si="6"/>
        <v>21360.989999999991</v>
      </c>
    </row>
    <row r="56" spans="1:35" x14ac:dyDescent="0.2">
      <c r="A56" t="s">
        <v>291</v>
      </c>
      <c r="B56" t="s">
        <v>3</v>
      </c>
      <c r="C56" s="73">
        <v>5709</v>
      </c>
      <c r="D56" s="73" t="s">
        <v>657</v>
      </c>
      <c r="E56" s="283" t="s">
        <v>2322</v>
      </c>
      <c r="F56" s="117">
        <v>306865.15000000002</v>
      </c>
      <c r="G56" s="117">
        <v>1736</v>
      </c>
      <c r="H56" s="117">
        <v>41124.129999999997</v>
      </c>
      <c r="I56" s="283">
        <v>162835.37</v>
      </c>
      <c r="J56" s="283">
        <v>271897.63</v>
      </c>
      <c r="L56" s="263">
        <v>21000</v>
      </c>
      <c r="Q56" s="283">
        <v>-1775597.1</v>
      </c>
      <c r="R56" s="283">
        <v>2415193.5099999998</v>
      </c>
      <c r="S56" s="96">
        <v>729612.45</v>
      </c>
      <c r="V56" s="96">
        <v>755776</v>
      </c>
      <c r="X56" s="118">
        <v>915761</v>
      </c>
      <c r="AA56" s="118">
        <v>315084.57</v>
      </c>
      <c r="AB56" s="118">
        <v>44048.01</v>
      </c>
      <c r="AD56" s="94">
        <f t="shared" si="1"/>
        <v>349725.28</v>
      </c>
      <c r="AE56" s="43">
        <f t="shared" si="2"/>
        <v>21000</v>
      </c>
      <c r="AF56" s="100">
        <f t="shared" si="3"/>
        <v>328725.28000000003</v>
      </c>
      <c r="AG56" s="101">
        <f t="shared" si="4"/>
        <v>1485388.45</v>
      </c>
      <c r="AH56" s="28">
        <f t="shared" si="5"/>
        <v>1274893.58</v>
      </c>
      <c r="AI56" s="15">
        <f t="shared" si="6"/>
        <v>210494.86999999988</v>
      </c>
    </row>
    <row r="57" spans="1:35" x14ac:dyDescent="0.2">
      <c r="A57" t="s">
        <v>291</v>
      </c>
      <c r="B57" t="s">
        <v>3</v>
      </c>
      <c r="C57" s="73">
        <v>2754</v>
      </c>
      <c r="D57" s="73" t="s">
        <v>658</v>
      </c>
      <c r="E57" s="283" t="s">
        <v>2086</v>
      </c>
      <c r="F57" s="117">
        <v>199059.48</v>
      </c>
      <c r="G57" s="117">
        <v>0</v>
      </c>
      <c r="H57" s="117">
        <v>40624.14</v>
      </c>
      <c r="I57" s="283">
        <v>276529.64</v>
      </c>
      <c r="J57" s="283">
        <v>274209.37</v>
      </c>
      <c r="L57" s="263">
        <v>8649.6200000000008</v>
      </c>
      <c r="Q57" s="283">
        <v>-732421.06</v>
      </c>
      <c r="R57" s="283">
        <v>1430245.31</v>
      </c>
      <c r="S57" s="96">
        <v>416690.93</v>
      </c>
      <c r="V57" s="96">
        <v>666627</v>
      </c>
      <c r="X57" s="118">
        <v>773048</v>
      </c>
      <c r="AA57" s="118">
        <v>101917.07</v>
      </c>
      <c r="AB57" s="118">
        <v>98096.1</v>
      </c>
      <c r="AD57" s="94">
        <f t="shared" si="1"/>
        <v>239683.62</v>
      </c>
      <c r="AE57" s="43">
        <f t="shared" si="2"/>
        <v>8649.6200000000008</v>
      </c>
      <c r="AF57" s="100">
        <f t="shared" si="3"/>
        <v>231034</v>
      </c>
      <c r="AG57" s="101">
        <f t="shared" si="4"/>
        <v>1083317.93</v>
      </c>
      <c r="AH57" s="28">
        <f t="shared" si="5"/>
        <v>973061.17</v>
      </c>
      <c r="AI57" s="15">
        <f t="shared" si="6"/>
        <v>110256.75999999989</v>
      </c>
    </row>
    <row r="58" spans="1:35" x14ac:dyDescent="0.2">
      <c r="A58" t="s">
        <v>291</v>
      </c>
      <c r="B58" t="s">
        <v>3</v>
      </c>
      <c r="C58" s="73">
        <v>5299</v>
      </c>
      <c r="D58" s="73" t="s">
        <v>659</v>
      </c>
      <c r="E58" s="284" t="s">
        <v>2087</v>
      </c>
      <c r="F58" s="117">
        <v>88626.240000000005</v>
      </c>
      <c r="G58" s="117">
        <v>0</v>
      </c>
      <c r="H58" s="117">
        <v>113178.14</v>
      </c>
      <c r="I58" s="283">
        <v>11689.67</v>
      </c>
      <c r="J58" s="283">
        <v>1443268.95</v>
      </c>
      <c r="L58" s="263">
        <v>300</v>
      </c>
      <c r="Q58" s="283">
        <v>-1132939.02</v>
      </c>
      <c r="R58" s="283">
        <v>2897338.69</v>
      </c>
      <c r="S58" s="96">
        <v>879578.38</v>
      </c>
      <c r="V58" s="96">
        <v>824101.5</v>
      </c>
      <c r="X58" s="118">
        <v>1098721.5</v>
      </c>
      <c r="AA58" s="118">
        <v>425615.3</v>
      </c>
      <c r="AB58" s="118">
        <v>193762.75</v>
      </c>
      <c r="AD58" s="94">
        <f t="shared" si="1"/>
        <v>201804.38</v>
      </c>
      <c r="AE58" s="43">
        <f t="shared" si="2"/>
        <v>300</v>
      </c>
      <c r="AF58" s="100">
        <f t="shared" si="3"/>
        <v>201504.38</v>
      </c>
      <c r="AG58" s="101">
        <f t="shared" si="4"/>
        <v>1703679.88</v>
      </c>
      <c r="AH58" s="28">
        <f t="shared" si="5"/>
        <v>1718099.55</v>
      </c>
      <c r="AI58" s="15">
        <f t="shared" si="6"/>
        <v>-14419.670000000158</v>
      </c>
    </row>
    <row r="59" spans="1:35" x14ac:dyDescent="0.2">
      <c r="A59" t="s">
        <v>291</v>
      </c>
      <c r="B59" t="s">
        <v>3</v>
      </c>
      <c r="C59" s="73">
        <v>3522</v>
      </c>
      <c r="D59" s="73" t="s">
        <v>660</v>
      </c>
      <c r="E59" s="283" t="s">
        <v>2088</v>
      </c>
      <c r="F59" s="117">
        <v>200035.72</v>
      </c>
      <c r="G59" s="117">
        <v>28750</v>
      </c>
      <c r="H59" s="117">
        <v>50495.445</v>
      </c>
      <c r="I59" s="283">
        <v>2</v>
      </c>
      <c r="J59" s="283">
        <v>238648.67</v>
      </c>
      <c r="L59" s="263">
        <v>125036.76</v>
      </c>
      <c r="N59" s="263">
        <v>0</v>
      </c>
      <c r="Q59" s="283">
        <v>-3139617.21</v>
      </c>
      <c r="R59" s="283">
        <v>3457082.1</v>
      </c>
      <c r="S59" s="96">
        <v>583298.43000000005</v>
      </c>
      <c r="V59" s="96">
        <v>447535</v>
      </c>
      <c r="X59" s="118">
        <v>698639.4</v>
      </c>
      <c r="AA59" s="118">
        <v>170167.995</v>
      </c>
      <c r="AB59" s="118">
        <v>47598.85</v>
      </c>
      <c r="AD59" s="94">
        <f t="shared" si="1"/>
        <v>279281.16499999998</v>
      </c>
      <c r="AE59" s="43">
        <f t="shared" si="2"/>
        <v>125036.76</v>
      </c>
      <c r="AF59" s="100">
        <f t="shared" si="3"/>
        <v>154244.40499999997</v>
      </c>
      <c r="AG59" s="101">
        <f t="shared" si="4"/>
        <v>1030833.43</v>
      </c>
      <c r="AH59" s="28">
        <f t="shared" si="5"/>
        <v>916406.245</v>
      </c>
      <c r="AI59" s="15">
        <f t="shared" si="6"/>
        <v>114427.18500000006</v>
      </c>
    </row>
    <row r="60" spans="1:35" x14ac:dyDescent="0.2">
      <c r="A60" t="s">
        <v>291</v>
      </c>
      <c r="B60" t="s">
        <v>3</v>
      </c>
      <c r="C60" s="73">
        <v>3001</v>
      </c>
      <c r="D60" s="73" t="s">
        <v>661</v>
      </c>
      <c r="E60" s="283" t="s">
        <v>2089</v>
      </c>
      <c r="F60" s="117">
        <v>119018.95</v>
      </c>
      <c r="G60" s="117">
        <v>0</v>
      </c>
      <c r="H60" s="117">
        <v>10420</v>
      </c>
      <c r="I60" s="283">
        <v>919253.74</v>
      </c>
      <c r="J60" s="283">
        <v>261997.47</v>
      </c>
      <c r="L60" s="263">
        <v>17000</v>
      </c>
      <c r="Q60" s="283">
        <v>1174157.81</v>
      </c>
      <c r="R60" s="283">
        <v>339109.18</v>
      </c>
      <c r="S60" s="96">
        <v>447970.82</v>
      </c>
      <c r="V60" s="96">
        <v>402613</v>
      </c>
      <c r="X60" s="118">
        <v>521963</v>
      </c>
      <c r="AA60" s="118">
        <v>290947</v>
      </c>
      <c r="AB60" s="118">
        <v>59060.65</v>
      </c>
      <c r="AC60" s="118">
        <v>189000</v>
      </c>
      <c r="AD60" s="94">
        <f t="shared" si="1"/>
        <v>129438.95</v>
      </c>
      <c r="AE60" s="43">
        <f t="shared" si="2"/>
        <v>17000</v>
      </c>
      <c r="AF60" s="100">
        <f t="shared" si="3"/>
        <v>112438.95</v>
      </c>
      <c r="AG60" s="101">
        <f t="shared" si="4"/>
        <v>850583.82000000007</v>
      </c>
      <c r="AH60" s="28">
        <f t="shared" si="5"/>
        <v>1060970.6499999999</v>
      </c>
      <c r="AI60" s="15">
        <f t="shared" si="6"/>
        <v>-210386.82999999984</v>
      </c>
    </row>
    <row r="61" spans="1:35" x14ac:dyDescent="0.2">
      <c r="A61" t="s">
        <v>291</v>
      </c>
      <c r="B61" t="s">
        <v>3</v>
      </c>
      <c r="C61" s="73">
        <v>1241</v>
      </c>
      <c r="D61" s="73" t="s">
        <v>662</v>
      </c>
      <c r="E61" s="283" t="s">
        <v>2090</v>
      </c>
      <c r="F61" s="117">
        <v>108835.33</v>
      </c>
      <c r="G61" s="117">
        <v>0</v>
      </c>
      <c r="H61" s="117">
        <v>90774.55</v>
      </c>
      <c r="I61" s="283">
        <v>253402.1</v>
      </c>
      <c r="J61" s="283">
        <v>81096.75</v>
      </c>
      <c r="L61" s="263">
        <v>38905</v>
      </c>
      <c r="N61" s="263">
        <v>0</v>
      </c>
      <c r="Q61" s="283">
        <v>-1217116.1200000001</v>
      </c>
      <c r="R61" s="283">
        <v>1695206.85</v>
      </c>
      <c r="S61" s="96">
        <v>329132.55</v>
      </c>
      <c r="V61" s="96">
        <v>588904</v>
      </c>
      <c r="X61" s="118">
        <v>719973</v>
      </c>
      <c r="AA61" s="118">
        <v>109797.4</v>
      </c>
      <c r="AB61" s="118">
        <v>28663.15</v>
      </c>
      <c r="AD61" s="94">
        <f t="shared" si="1"/>
        <v>199609.88</v>
      </c>
      <c r="AE61" s="43">
        <f t="shared" si="2"/>
        <v>38905</v>
      </c>
      <c r="AF61" s="100">
        <f t="shared" si="3"/>
        <v>160704.88</v>
      </c>
      <c r="AG61" s="101">
        <f t="shared" si="4"/>
        <v>918036.55</v>
      </c>
      <c r="AH61" s="28">
        <f t="shared" si="5"/>
        <v>858433.55</v>
      </c>
      <c r="AI61" s="15">
        <f t="shared" si="6"/>
        <v>59603</v>
      </c>
    </row>
    <row r="62" spans="1:35" x14ac:dyDescent="0.2">
      <c r="A62" t="s">
        <v>291</v>
      </c>
      <c r="B62" t="s">
        <v>3</v>
      </c>
      <c r="C62" s="73">
        <v>3625</v>
      </c>
      <c r="D62" s="73" t="s">
        <v>663</v>
      </c>
      <c r="E62" s="283" t="s">
        <v>2091</v>
      </c>
      <c r="F62" s="117">
        <v>512805.32</v>
      </c>
      <c r="G62" s="117">
        <v>0</v>
      </c>
      <c r="H62" s="117">
        <v>24871.75</v>
      </c>
      <c r="I62" s="283">
        <v>84325.2</v>
      </c>
      <c r="J62" s="283">
        <v>283039.25</v>
      </c>
      <c r="L62" s="263">
        <v>35128.18</v>
      </c>
      <c r="N62" s="263">
        <v>0</v>
      </c>
      <c r="Q62" s="283">
        <v>-1837905.27</v>
      </c>
      <c r="R62" s="283">
        <v>2729343.72</v>
      </c>
      <c r="S62" s="96">
        <v>688277.31</v>
      </c>
      <c r="U62" s="96">
        <v>12.86</v>
      </c>
      <c r="V62" s="96">
        <v>581733.5</v>
      </c>
      <c r="X62" s="118">
        <v>909711.5</v>
      </c>
      <c r="AA62" s="118">
        <v>283893.58</v>
      </c>
      <c r="AB62" s="118">
        <v>62094.7</v>
      </c>
      <c r="AD62" s="94">
        <f t="shared" si="1"/>
        <v>537677.07000000007</v>
      </c>
      <c r="AE62" s="43">
        <f t="shared" si="2"/>
        <v>35128.18</v>
      </c>
      <c r="AF62" s="100">
        <f t="shared" si="3"/>
        <v>502548.89000000007</v>
      </c>
      <c r="AG62" s="101">
        <f t="shared" si="4"/>
        <v>1270023.67</v>
      </c>
      <c r="AH62" s="28">
        <f t="shared" si="5"/>
        <v>1255699.78</v>
      </c>
      <c r="AI62" s="15">
        <f t="shared" si="6"/>
        <v>14323.889999999898</v>
      </c>
    </row>
    <row r="63" spans="1:35" x14ac:dyDescent="0.2">
      <c r="A63" t="s">
        <v>291</v>
      </c>
      <c r="B63" t="s">
        <v>3</v>
      </c>
      <c r="C63" s="73">
        <v>6304</v>
      </c>
      <c r="D63" s="73" t="s">
        <v>664</v>
      </c>
      <c r="E63" s="283" t="s">
        <v>2092</v>
      </c>
      <c r="F63" s="117">
        <v>489194.36</v>
      </c>
      <c r="G63" s="117">
        <v>0</v>
      </c>
      <c r="H63" s="117">
        <v>24690.92</v>
      </c>
      <c r="I63" s="283">
        <v>114382</v>
      </c>
      <c r="J63" s="283">
        <v>767764.75</v>
      </c>
      <c r="L63" s="263">
        <v>24359.11</v>
      </c>
      <c r="N63" s="263">
        <v>0</v>
      </c>
      <c r="Q63" s="283">
        <v>-1895919.76</v>
      </c>
      <c r="R63" s="283">
        <v>3207310.61</v>
      </c>
      <c r="S63" s="96">
        <v>1075874.3500000001</v>
      </c>
      <c r="V63" s="96">
        <v>675565.5</v>
      </c>
      <c r="W63" s="96">
        <v>5000</v>
      </c>
      <c r="X63" s="118">
        <v>1054174.1000000001</v>
      </c>
      <c r="AA63" s="118">
        <v>389858.03</v>
      </c>
      <c r="AB63" s="118">
        <v>162754.65</v>
      </c>
      <c r="AC63" s="118">
        <v>5000</v>
      </c>
      <c r="AD63" s="94">
        <f t="shared" si="1"/>
        <v>513885.27999999997</v>
      </c>
      <c r="AE63" s="43">
        <f t="shared" si="2"/>
        <v>24359.11</v>
      </c>
      <c r="AF63" s="100">
        <f t="shared" si="3"/>
        <v>489526.17</v>
      </c>
      <c r="AG63" s="101">
        <f t="shared" si="4"/>
        <v>1756439.85</v>
      </c>
      <c r="AH63" s="28">
        <f t="shared" si="5"/>
        <v>1611786.78</v>
      </c>
      <c r="AI63" s="15">
        <f t="shared" si="6"/>
        <v>144653.07000000007</v>
      </c>
    </row>
    <row r="64" spans="1:35" x14ac:dyDescent="0.2">
      <c r="A64" t="s">
        <v>291</v>
      </c>
      <c r="B64" t="s">
        <v>3</v>
      </c>
      <c r="C64" s="73">
        <v>4738</v>
      </c>
      <c r="D64" s="73" t="s">
        <v>665</v>
      </c>
      <c r="E64" s="283" t="s">
        <v>2093</v>
      </c>
      <c r="F64" s="117">
        <v>417159.64</v>
      </c>
      <c r="G64" s="117">
        <v>0</v>
      </c>
      <c r="H64" s="117">
        <v>37120.58</v>
      </c>
      <c r="I64" s="283">
        <v>98675.47</v>
      </c>
      <c r="J64" s="283">
        <v>265080.81</v>
      </c>
      <c r="L64" s="263">
        <v>89100</v>
      </c>
      <c r="Q64" s="283">
        <v>-1936005.4</v>
      </c>
      <c r="R64" s="283">
        <v>2601971.02</v>
      </c>
      <c r="S64" s="96">
        <v>796408.56</v>
      </c>
      <c r="V64" s="96">
        <v>448871</v>
      </c>
      <c r="X64" s="118">
        <v>724341</v>
      </c>
      <c r="AA64" s="118">
        <v>289793.53000000003</v>
      </c>
      <c r="AB64" s="118">
        <v>81173.149999999994</v>
      </c>
      <c r="AC64" s="118">
        <v>5000</v>
      </c>
      <c r="AD64" s="94">
        <f t="shared" si="1"/>
        <v>454280.22000000003</v>
      </c>
      <c r="AE64" s="43">
        <f t="shared" si="2"/>
        <v>89100</v>
      </c>
      <c r="AF64" s="100">
        <f t="shared" si="3"/>
        <v>365180.22000000003</v>
      </c>
      <c r="AG64" s="101">
        <f t="shared" si="4"/>
        <v>1245279.56</v>
      </c>
      <c r="AH64" s="28">
        <f t="shared" si="5"/>
        <v>1100307.68</v>
      </c>
      <c r="AI64" s="15">
        <f t="shared" si="6"/>
        <v>144971.88000000012</v>
      </c>
    </row>
    <row r="65" spans="1:35" x14ac:dyDescent="0.2">
      <c r="A65" t="s">
        <v>291</v>
      </c>
      <c r="B65" t="s">
        <v>3</v>
      </c>
      <c r="C65" s="73">
        <v>3535</v>
      </c>
      <c r="D65" s="73" t="s">
        <v>666</v>
      </c>
      <c r="E65" s="283" t="s">
        <v>2094</v>
      </c>
      <c r="F65" s="117">
        <v>247225.88</v>
      </c>
      <c r="G65" s="117">
        <v>0</v>
      </c>
      <c r="H65" s="117">
        <v>41856.730000000003</v>
      </c>
      <c r="I65" s="283">
        <v>860236.17</v>
      </c>
      <c r="J65" s="283">
        <v>123056.26</v>
      </c>
      <c r="L65" s="263">
        <v>14550</v>
      </c>
      <c r="N65" s="263">
        <v>0</v>
      </c>
      <c r="Q65" s="283">
        <v>-1847986.76</v>
      </c>
      <c r="R65" s="283">
        <v>3048211.32</v>
      </c>
      <c r="S65" s="96">
        <v>730857.55</v>
      </c>
      <c r="V65" s="96">
        <v>728624</v>
      </c>
      <c r="W65" s="96">
        <v>1800</v>
      </c>
      <c r="X65" s="118">
        <v>1058393</v>
      </c>
      <c r="AA65" s="118">
        <v>221974.43</v>
      </c>
      <c r="AB65" s="118">
        <v>78410.64</v>
      </c>
      <c r="AD65" s="94">
        <f t="shared" si="1"/>
        <v>289082.61</v>
      </c>
      <c r="AE65" s="43">
        <f t="shared" si="2"/>
        <v>14550</v>
      </c>
      <c r="AF65" s="100">
        <f t="shared" si="3"/>
        <v>274532.61</v>
      </c>
      <c r="AG65" s="101">
        <f t="shared" si="4"/>
        <v>1461281.55</v>
      </c>
      <c r="AH65" s="28">
        <f t="shared" si="5"/>
        <v>1358778.0699999998</v>
      </c>
      <c r="AI65" s="15">
        <f t="shared" si="6"/>
        <v>102503.48000000021</v>
      </c>
    </row>
    <row r="66" spans="1:35" x14ac:dyDescent="0.2">
      <c r="A66" t="s">
        <v>291</v>
      </c>
      <c r="B66" t="s">
        <v>3</v>
      </c>
      <c r="C66" s="73">
        <v>3889</v>
      </c>
      <c r="D66" s="73" t="s">
        <v>667</v>
      </c>
      <c r="E66" s="283" t="s">
        <v>2115</v>
      </c>
      <c r="F66" s="117">
        <v>321972.88</v>
      </c>
      <c r="G66" s="117">
        <v>0</v>
      </c>
      <c r="H66" s="117">
        <v>15097.16</v>
      </c>
      <c r="I66" s="283">
        <v>541622.76</v>
      </c>
      <c r="J66" s="283">
        <v>182633.11</v>
      </c>
      <c r="L66" s="263">
        <v>7410</v>
      </c>
      <c r="Q66" s="283">
        <v>-330715.87</v>
      </c>
      <c r="R66" s="283">
        <v>1312112.72</v>
      </c>
      <c r="S66" s="96">
        <v>581359.96</v>
      </c>
      <c r="V66" s="96">
        <v>438670</v>
      </c>
      <c r="X66" s="118">
        <v>618470</v>
      </c>
      <c r="AA66" s="118">
        <v>137552.75</v>
      </c>
      <c r="AB66" s="118">
        <v>118449.15</v>
      </c>
      <c r="AD66" s="94">
        <f t="shared" si="1"/>
        <v>337070.04</v>
      </c>
      <c r="AE66" s="43">
        <f t="shared" si="2"/>
        <v>7410</v>
      </c>
      <c r="AF66" s="100">
        <f t="shared" si="3"/>
        <v>329660.03999999998</v>
      </c>
      <c r="AG66" s="101">
        <f t="shared" si="4"/>
        <v>1020029.96</v>
      </c>
      <c r="AH66" s="28">
        <f t="shared" si="5"/>
        <v>874471.9</v>
      </c>
      <c r="AI66" s="15">
        <f t="shared" si="6"/>
        <v>145558.05999999994</v>
      </c>
    </row>
    <row r="67" spans="1:35" x14ac:dyDescent="0.2">
      <c r="A67" t="s">
        <v>294</v>
      </c>
      <c r="B67" t="s">
        <v>4</v>
      </c>
      <c r="C67" s="73">
        <v>3322</v>
      </c>
      <c r="D67" s="73" t="s">
        <v>668</v>
      </c>
      <c r="E67" s="283" t="s">
        <v>2095</v>
      </c>
      <c r="F67" s="117">
        <v>870746.3</v>
      </c>
      <c r="G67" s="117">
        <v>0</v>
      </c>
      <c r="H67" s="117">
        <v>88013.68</v>
      </c>
      <c r="I67" s="283">
        <v>830871.5</v>
      </c>
      <c r="J67" s="283">
        <v>255096.32000000001</v>
      </c>
      <c r="L67" s="263">
        <v>18600</v>
      </c>
      <c r="N67" s="263">
        <v>0</v>
      </c>
      <c r="Q67" s="283">
        <v>891950.75</v>
      </c>
      <c r="R67" s="283">
        <v>997975.02</v>
      </c>
      <c r="S67" s="96">
        <v>505063.43</v>
      </c>
      <c r="V67" s="96">
        <v>548140</v>
      </c>
      <c r="W67" s="96">
        <v>40946</v>
      </c>
      <c r="X67" s="118">
        <v>686445</v>
      </c>
      <c r="AA67" s="118">
        <v>192085.2</v>
      </c>
      <c r="AB67" s="118">
        <v>55135.199999999997</v>
      </c>
      <c r="AD67" s="94">
        <f t="shared" si="1"/>
        <v>958759.98</v>
      </c>
      <c r="AE67" s="43">
        <f t="shared" si="2"/>
        <v>18600</v>
      </c>
      <c r="AF67" s="100">
        <f t="shared" si="3"/>
        <v>940159.98</v>
      </c>
      <c r="AG67" s="101">
        <f t="shared" si="4"/>
        <v>1094149.43</v>
      </c>
      <c r="AH67" s="28">
        <f t="shared" si="5"/>
        <v>933665.39999999991</v>
      </c>
      <c r="AI67" s="15">
        <f t="shared" si="6"/>
        <v>160484.03000000003</v>
      </c>
    </row>
    <row r="68" spans="1:35" x14ac:dyDescent="0.2">
      <c r="A68" t="s">
        <v>294</v>
      </c>
      <c r="B68" t="s">
        <v>4</v>
      </c>
      <c r="C68" s="73">
        <v>3383</v>
      </c>
      <c r="D68" s="73" t="s">
        <v>669</v>
      </c>
      <c r="E68" s="283" t="s">
        <v>2096</v>
      </c>
      <c r="F68" s="117">
        <v>350904.48</v>
      </c>
      <c r="G68" s="117">
        <v>25323.57</v>
      </c>
      <c r="H68" s="117">
        <v>42449.42</v>
      </c>
      <c r="I68" s="283">
        <v>668953.30000000005</v>
      </c>
      <c r="J68" s="283">
        <v>216489.46</v>
      </c>
      <c r="M68" s="263">
        <v>67440</v>
      </c>
      <c r="Q68" s="283">
        <v>-3012117.94</v>
      </c>
      <c r="R68" s="283">
        <v>4031791.24</v>
      </c>
      <c r="S68" s="96">
        <v>702667.52</v>
      </c>
      <c r="U68" s="96">
        <v>53.53</v>
      </c>
      <c r="V68" s="96">
        <v>539030</v>
      </c>
      <c r="X68" s="118">
        <v>755720</v>
      </c>
      <c r="Y68" s="118">
        <v>5460</v>
      </c>
      <c r="AA68" s="118">
        <v>201184.87</v>
      </c>
      <c r="AB68" s="118">
        <v>39605.25</v>
      </c>
      <c r="AC68" s="118">
        <v>11980</v>
      </c>
      <c r="AD68" s="94">
        <f t="shared" si="1"/>
        <v>418677.47</v>
      </c>
      <c r="AE68" s="43">
        <f t="shared" si="2"/>
        <v>67440</v>
      </c>
      <c r="AF68" s="100">
        <f t="shared" si="3"/>
        <v>351237.47</v>
      </c>
      <c r="AG68" s="101">
        <f t="shared" si="4"/>
        <v>1241751.05</v>
      </c>
      <c r="AH68" s="28">
        <f t="shared" si="5"/>
        <v>1013950.12</v>
      </c>
      <c r="AI68" s="15">
        <f t="shared" si="6"/>
        <v>227800.93000000005</v>
      </c>
    </row>
    <row r="69" spans="1:35" x14ac:dyDescent="0.2">
      <c r="A69" t="s">
        <v>294</v>
      </c>
      <c r="B69" t="s">
        <v>4</v>
      </c>
      <c r="C69" s="73">
        <v>9605</v>
      </c>
      <c r="D69" s="73" t="s">
        <v>670</v>
      </c>
      <c r="E69" s="283" t="s">
        <v>2097</v>
      </c>
      <c r="F69" s="117">
        <v>776835.99</v>
      </c>
      <c r="G69" s="117">
        <v>126334.41</v>
      </c>
      <c r="H69" s="117">
        <v>48152.75</v>
      </c>
      <c r="I69" s="283">
        <v>257525.12</v>
      </c>
      <c r="J69" s="283">
        <v>431038.92</v>
      </c>
      <c r="L69" s="263">
        <v>56239.56</v>
      </c>
      <c r="Q69" s="283">
        <v>1711382.27</v>
      </c>
      <c r="R69" s="283">
        <v>73641.19</v>
      </c>
      <c r="S69" s="96">
        <v>767987.19999999995</v>
      </c>
      <c r="T69" s="96">
        <v>124050</v>
      </c>
      <c r="U69" s="96">
        <v>62.29</v>
      </c>
      <c r="V69" s="96">
        <v>777040</v>
      </c>
      <c r="W69" s="96">
        <v>153468</v>
      </c>
      <c r="X69" s="118">
        <v>1102590</v>
      </c>
      <c r="AA69" s="118">
        <v>736893.72</v>
      </c>
      <c r="AB69" s="118">
        <v>48505.599999999999</v>
      </c>
      <c r="AD69" s="94">
        <f t="shared" ref="AD69:AD86" si="7">SUM(F69:H69)</f>
        <v>951323.15</v>
      </c>
      <c r="AE69" s="43">
        <f t="shared" ref="AE69:AE86" si="8">SUM(K69:N69)</f>
        <v>56239.56</v>
      </c>
      <c r="AF69" s="100">
        <f t="shared" ref="AF69:AF86" si="9">AD69-AE69</f>
        <v>895083.59000000008</v>
      </c>
      <c r="AG69" s="101">
        <f t="shared" ref="AG69:AG86" si="10">SUM(S69:W69)</f>
        <v>1822607.49</v>
      </c>
      <c r="AH69" s="28">
        <f t="shared" ref="AH69:AH86" si="11">SUM(X69:AC69)</f>
        <v>1887989.32</v>
      </c>
      <c r="AI69" s="15">
        <f t="shared" ref="AI69:AI86" si="12">AG69-AH69</f>
        <v>-65381.830000000075</v>
      </c>
    </row>
    <row r="70" spans="1:35" x14ac:dyDescent="0.2">
      <c r="A70" t="s">
        <v>294</v>
      </c>
      <c r="B70" t="s">
        <v>4</v>
      </c>
      <c r="C70" s="73">
        <v>2921</v>
      </c>
      <c r="D70" s="73" t="s">
        <v>671</v>
      </c>
      <c r="E70" s="283" t="s">
        <v>2098</v>
      </c>
      <c r="F70" s="117">
        <v>212312.51</v>
      </c>
      <c r="G70" s="117">
        <v>0</v>
      </c>
      <c r="H70" s="117">
        <v>57799.839999999997</v>
      </c>
      <c r="I70" s="283">
        <v>3</v>
      </c>
      <c r="J70" s="283">
        <v>-103683.5</v>
      </c>
      <c r="P70" s="283">
        <v>-450851.04</v>
      </c>
      <c r="R70" s="283">
        <v>607615.71</v>
      </c>
      <c r="S70" s="96">
        <v>527751.85</v>
      </c>
      <c r="V70" s="96">
        <v>462600</v>
      </c>
      <c r="X70" s="118">
        <v>638032</v>
      </c>
      <c r="AA70" s="118">
        <v>234594.17</v>
      </c>
      <c r="AB70" s="118">
        <v>103690.5</v>
      </c>
      <c r="AD70" s="94">
        <f t="shared" si="7"/>
        <v>270112.34999999998</v>
      </c>
      <c r="AE70" s="43">
        <f t="shared" si="8"/>
        <v>0</v>
      </c>
      <c r="AF70" s="100">
        <f t="shared" si="9"/>
        <v>270112.34999999998</v>
      </c>
      <c r="AG70" s="101">
        <f t="shared" si="10"/>
        <v>990351.85</v>
      </c>
      <c r="AH70" s="28">
        <f t="shared" si="11"/>
        <v>976316.67</v>
      </c>
      <c r="AI70" s="15">
        <f t="shared" si="12"/>
        <v>14035.179999999935</v>
      </c>
    </row>
    <row r="71" spans="1:35" x14ac:dyDescent="0.2">
      <c r="A71" t="s">
        <v>294</v>
      </c>
      <c r="B71" t="s">
        <v>4</v>
      </c>
      <c r="C71" s="73">
        <v>3783</v>
      </c>
      <c r="D71" s="73" t="s">
        <v>672</v>
      </c>
      <c r="E71" s="283" t="s">
        <v>2099</v>
      </c>
      <c r="F71" s="117">
        <v>628600.37</v>
      </c>
      <c r="G71" s="117">
        <v>0</v>
      </c>
      <c r="H71" s="117">
        <v>40556.32</v>
      </c>
      <c r="I71" s="283">
        <v>633473.79</v>
      </c>
      <c r="J71" s="283">
        <v>857494.03</v>
      </c>
      <c r="L71" s="263">
        <v>17871.189999999999</v>
      </c>
      <c r="Q71" s="283">
        <v>-1607887.93</v>
      </c>
      <c r="R71" s="283">
        <v>3812852.35</v>
      </c>
      <c r="S71" s="96">
        <v>582642.28</v>
      </c>
      <c r="V71" s="96">
        <v>290390</v>
      </c>
      <c r="W71" s="96">
        <v>160342</v>
      </c>
      <c r="X71" s="118">
        <v>578490</v>
      </c>
      <c r="AA71" s="118">
        <v>226855.78</v>
      </c>
      <c r="AB71" s="118">
        <v>252023.6</v>
      </c>
      <c r="AD71" s="94">
        <f t="shared" si="7"/>
        <v>669156.68999999994</v>
      </c>
      <c r="AE71" s="43">
        <f t="shared" si="8"/>
        <v>17871.189999999999</v>
      </c>
      <c r="AF71" s="100">
        <f t="shared" si="9"/>
        <v>651285.5</v>
      </c>
      <c r="AG71" s="101">
        <f t="shared" si="10"/>
        <v>1033374.28</v>
      </c>
      <c r="AH71" s="28">
        <f t="shared" si="11"/>
        <v>1057369.3800000001</v>
      </c>
      <c r="AI71" s="15">
        <f t="shared" si="12"/>
        <v>-23995.100000000093</v>
      </c>
    </row>
    <row r="72" spans="1:35" x14ac:dyDescent="0.2">
      <c r="A72" t="s">
        <v>294</v>
      </c>
      <c r="B72" t="s">
        <v>4</v>
      </c>
      <c r="C72" s="73">
        <v>3268</v>
      </c>
      <c r="D72" s="73" t="s">
        <v>673</v>
      </c>
      <c r="E72" s="283" t="s">
        <v>2100</v>
      </c>
      <c r="F72" s="117">
        <v>293859.52</v>
      </c>
      <c r="G72" s="117">
        <v>22617.9</v>
      </c>
      <c r="H72" s="117">
        <v>79608.73</v>
      </c>
      <c r="I72" s="283">
        <v>607249.35</v>
      </c>
      <c r="J72" s="283">
        <v>190018.19</v>
      </c>
      <c r="L72" s="263">
        <v>47548</v>
      </c>
      <c r="Q72" s="283">
        <v>-894450.52</v>
      </c>
      <c r="R72" s="283">
        <v>1909993.72</v>
      </c>
      <c r="S72" s="96">
        <v>742376.95</v>
      </c>
      <c r="U72" s="96">
        <v>179.4</v>
      </c>
      <c r="V72" s="96">
        <v>501900</v>
      </c>
      <c r="X72" s="118">
        <v>805776</v>
      </c>
      <c r="AA72" s="118">
        <v>201039.46</v>
      </c>
      <c r="AB72" s="118">
        <v>60865.4</v>
      </c>
      <c r="AD72" s="94">
        <f t="shared" si="7"/>
        <v>396086.15</v>
      </c>
      <c r="AE72" s="43">
        <f t="shared" si="8"/>
        <v>47548</v>
      </c>
      <c r="AF72" s="100">
        <f t="shared" si="9"/>
        <v>348538.15</v>
      </c>
      <c r="AG72" s="101">
        <f t="shared" si="10"/>
        <v>1244456.3500000001</v>
      </c>
      <c r="AH72" s="28">
        <f t="shared" si="11"/>
        <v>1067680.8599999999</v>
      </c>
      <c r="AI72" s="15">
        <f t="shared" si="12"/>
        <v>176775.49000000022</v>
      </c>
    </row>
    <row r="73" spans="1:35" x14ac:dyDescent="0.2">
      <c r="A73" t="s">
        <v>294</v>
      </c>
      <c r="B73" t="s">
        <v>4</v>
      </c>
      <c r="C73" s="73">
        <v>3398</v>
      </c>
      <c r="D73" s="73" t="s">
        <v>674</v>
      </c>
      <c r="E73" s="283" t="s">
        <v>2101</v>
      </c>
      <c r="F73" s="117">
        <v>167389.75</v>
      </c>
      <c r="G73" s="117">
        <v>19866.93</v>
      </c>
      <c r="H73" s="117">
        <v>46989.81</v>
      </c>
      <c r="I73" s="283">
        <v>265602.43</v>
      </c>
      <c r="J73" s="283">
        <v>21930.13</v>
      </c>
      <c r="L73" s="263">
        <v>0</v>
      </c>
      <c r="Q73" s="283">
        <v>-953667.24</v>
      </c>
      <c r="R73" s="283">
        <v>1439320.15</v>
      </c>
      <c r="S73" s="96">
        <v>751120.02</v>
      </c>
      <c r="V73" s="96">
        <v>274848</v>
      </c>
      <c r="W73" s="96">
        <v>178887</v>
      </c>
      <c r="X73" s="118">
        <v>705958</v>
      </c>
      <c r="AA73" s="118">
        <v>365916.93</v>
      </c>
      <c r="AB73" s="118">
        <v>58735.95</v>
      </c>
      <c r="AD73" s="94">
        <f t="shared" si="7"/>
        <v>234246.49</v>
      </c>
      <c r="AE73" s="43">
        <f t="shared" si="8"/>
        <v>0</v>
      </c>
      <c r="AF73" s="100">
        <f t="shared" si="9"/>
        <v>234246.49</v>
      </c>
      <c r="AG73" s="101">
        <f t="shared" si="10"/>
        <v>1204855.02</v>
      </c>
      <c r="AH73" s="28">
        <f t="shared" si="11"/>
        <v>1130610.8799999999</v>
      </c>
      <c r="AI73" s="15">
        <f t="shared" si="12"/>
        <v>74244.14000000013</v>
      </c>
    </row>
    <row r="74" spans="1:35" x14ac:dyDescent="0.2">
      <c r="A74" t="s">
        <v>294</v>
      </c>
      <c r="B74" t="s">
        <v>4</v>
      </c>
      <c r="C74" s="73">
        <v>4777</v>
      </c>
      <c r="D74" s="73" t="s">
        <v>675</v>
      </c>
      <c r="E74" s="283" t="s">
        <v>2102</v>
      </c>
      <c r="F74" s="117">
        <v>467756.61</v>
      </c>
      <c r="G74" s="117">
        <v>21065.97</v>
      </c>
      <c r="H74" s="117">
        <v>50728.94</v>
      </c>
      <c r="I74" s="283">
        <v>948534.08</v>
      </c>
      <c r="J74" s="283">
        <v>190300.65</v>
      </c>
      <c r="Q74" s="283">
        <v>-3371071.5</v>
      </c>
      <c r="R74" s="283">
        <v>4868817.07</v>
      </c>
      <c r="S74" s="96">
        <v>847954.77</v>
      </c>
      <c r="V74" s="96">
        <v>225900</v>
      </c>
      <c r="X74" s="118">
        <v>517040</v>
      </c>
      <c r="Y74" s="118">
        <v>950</v>
      </c>
      <c r="AA74" s="118">
        <v>275891.34000000003</v>
      </c>
      <c r="AB74" s="118">
        <v>54671.75</v>
      </c>
      <c r="AD74" s="94">
        <f t="shared" si="7"/>
        <v>539551.52</v>
      </c>
      <c r="AE74" s="43">
        <f t="shared" si="8"/>
        <v>0</v>
      </c>
      <c r="AF74" s="100">
        <f t="shared" si="9"/>
        <v>539551.52</v>
      </c>
      <c r="AG74" s="101">
        <f t="shared" si="10"/>
        <v>1073854.77</v>
      </c>
      <c r="AH74" s="28">
        <f t="shared" si="11"/>
        <v>848553.09000000008</v>
      </c>
      <c r="AI74" s="15">
        <f t="shared" si="12"/>
        <v>225301.67999999993</v>
      </c>
    </row>
    <row r="75" spans="1:35" x14ac:dyDescent="0.2">
      <c r="A75" t="s">
        <v>294</v>
      </c>
      <c r="B75" t="s">
        <v>4</v>
      </c>
      <c r="C75" s="73">
        <v>2834</v>
      </c>
      <c r="D75" s="73" t="s">
        <v>676</v>
      </c>
      <c r="E75" s="283" t="s">
        <v>2103</v>
      </c>
      <c r="F75" s="117">
        <v>164705.45000000001</v>
      </c>
      <c r="G75" s="117">
        <v>0</v>
      </c>
      <c r="H75" s="117">
        <v>43583.22</v>
      </c>
      <c r="I75" s="283">
        <v>454435.54</v>
      </c>
      <c r="J75" s="283">
        <v>146037.89000000001</v>
      </c>
      <c r="L75" s="263">
        <v>80550</v>
      </c>
      <c r="Q75" s="283">
        <v>276457.03000000003</v>
      </c>
      <c r="R75" s="283">
        <v>310741.76000000001</v>
      </c>
      <c r="S75" s="96">
        <v>470555.96</v>
      </c>
      <c r="V75" s="96">
        <v>537500</v>
      </c>
      <c r="X75" s="118">
        <v>702130</v>
      </c>
      <c r="AA75" s="118">
        <v>114808.1</v>
      </c>
      <c r="AB75" s="118">
        <v>41870.550000000003</v>
      </c>
      <c r="AD75" s="94">
        <f t="shared" si="7"/>
        <v>208288.67</v>
      </c>
      <c r="AE75" s="43">
        <f t="shared" si="8"/>
        <v>80550</v>
      </c>
      <c r="AF75" s="100">
        <f t="shared" si="9"/>
        <v>127738.67000000001</v>
      </c>
      <c r="AG75" s="101">
        <f t="shared" si="10"/>
        <v>1008055.96</v>
      </c>
      <c r="AH75" s="28">
        <f t="shared" si="11"/>
        <v>858808.65</v>
      </c>
      <c r="AI75" s="15">
        <f t="shared" si="12"/>
        <v>149247.30999999994</v>
      </c>
    </row>
    <row r="76" spans="1:35" x14ac:dyDescent="0.2">
      <c r="A76" t="s">
        <v>294</v>
      </c>
      <c r="B76" t="s">
        <v>4</v>
      </c>
      <c r="C76" s="73">
        <v>2338</v>
      </c>
      <c r="D76" s="73" t="s">
        <v>677</v>
      </c>
      <c r="E76" s="283" t="s">
        <v>2104</v>
      </c>
      <c r="F76" s="117">
        <v>110139.89</v>
      </c>
      <c r="G76" s="117">
        <v>12240</v>
      </c>
      <c r="H76" s="117">
        <v>59221.56</v>
      </c>
      <c r="I76" s="283">
        <v>206166.62</v>
      </c>
      <c r="J76" s="283">
        <v>145692.31</v>
      </c>
      <c r="Q76" s="283">
        <v>-2648078.71</v>
      </c>
      <c r="R76" s="283">
        <v>3225580.14</v>
      </c>
      <c r="S76" s="96">
        <v>547921.31999999995</v>
      </c>
      <c r="U76" s="96">
        <v>7.65</v>
      </c>
      <c r="V76" s="96">
        <v>145310</v>
      </c>
      <c r="W76" s="96">
        <v>1000</v>
      </c>
      <c r="X76" s="118">
        <v>326900</v>
      </c>
      <c r="AA76" s="118">
        <v>215037.72</v>
      </c>
      <c r="AB76" s="118">
        <v>58572.3</v>
      </c>
      <c r="AD76" s="94">
        <f t="shared" si="7"/>
        <v>181601.45</v>
      </c>
      <c r="AE76" s="43">
        <f t="shared" si="8"/>
        <v>0</v>
      </c>
      <c r="AF76" s="100">
        <f t="shared" si="9"/>
        <v>181601.45</v>
      </c>
      <c r="AG76" s="101">
        <f t="shared" si="10"/>
        <v>694238.97</v>
      </c>
      <c r="AH76" s="28">
        <f t="shared" si="11"/>
        <v>600510.02</v>
      </c>
      <c r="AI76" s="15">
        <f t="shared" si="12"/>
        <v>93728.949999999953</v>
      </c>
    </row>
    <row r="77" spans="1:35" x14ac:dyDescent="0.2">
      <c r="A77" t="s">
        <v>294</v>
      </c>
      <c r="B77" t="s">
        <v>4</v>
      </c>
      <c r="C77" s="73">
        <v>4468</v>
      </c>
      <c r="D77" s="73" t="s">
        <v>678</v>
      </c>
      <c r="E77" s="283" t="s">
        <v>2105</v>
      </c>
      <c r="F77" s="117">
        <v>604662.34</v>
      </c>
      <c r="G77" s="117">
        <v>15588.2</v>
      </c>
      <c r="H77" s="117">
        <v>33989.82</v>
      </c>
      <c r="I77" s="283">
        <v>474666.83</v>
      </c>
      <c r="J77" s="283">
        <v>255597.01</v>
      </c>
      <c r="O77" s="283">
        <v>179525</v>
      </c>
      <c r="Q77" s="283">
        <v>-1522828.36</v>
      </c>
      <c r="R77" s="283">
        <v>2484321.89</v>
      </c>
      <c r="S77" s="96">
        <v>1061663.29</v>
      </c>
      <c r="V77" s="96">
        <v>335550</v>
      </c>
      <c r="W77" s="96">
        <v>300</v>
      </c>
      <c r="X77" s="118">
        <v>726350</v>
      </c>
      <c r="AA77" s="118">
        <v>326101.37</v>
      </c>
      <c r="AB77" s="118">
        <v>58426.25</v>
      </c>
      <c r="AD77" s="94">
        <f t="shared" si="7"/>
        <v>654240.35999999987</v>
      </c>
      <c r="AE77" s="43">
        <f t="shared" si="8"/>
        <v>0</v>
      </c>
      <c r="AF77" s="100">
        <f t="shared" si="9"/>
        <v>654240.35999999987</v>
      </c>
      <c r="AG77" s="101">
        <f t="shared" si="10"/>
        <v>1397513.29</v>
      </c>
      <c r="AH77" s="28">
        <f t="shared" si="11"/>
        <v>1110877.6200000001</v>
      </c>
      <c r="AI77" s="15">
        <f t="shared" si="12"/>
        <v>286635.66999999993</v>
      </c>
    </row>
    <row r="78" spans="1:35" x14ac:dyDescent="0.2">
      <c r="A78" t="s">
        <v>294</v>
      </c>
      <c r="B78" t="s">
        <v>4</v>
      </c>
      <c r="C78" s="73">
        <v>1481</v>
      </c>
      <c r="D78" s="73" t="s">
        <v>679</v>
      </c>
      <c r="E78" s="283" t="s">
        <v>2113</v>
      </c>
      <c r="F78" s="117">
        <v>168390.71</v>
      </c>
      <c r="G78" s="117">
        <v>0</v>
      </c>
      <c r="H78" s="117">
        <v>30563.09</v>
      </c>
      <c r="I78" s="283">
        <v>285164.57</v>
      </c>
      <c r="J78" s="283">
        <v>40571.75</v>
      </c>
      <c r="Q78" s="283">
        <v>-933912.4</v>
      </c>
      <c r="R78" s="283">
        <v>1412549.96</v>
      </c>
      <c r="S78" s="96">
        <v>321225.65999999997</v>
      </c>
      <c r="W78" s="96">
        <v>450150</v>
      </c>
      <c r="X78" s="118">
        <v>533990</v>
      </c>
      <c r="AA78" s="118">
        <v>126935.05</v>
      </c>
      <c r="AB78" s="118">
        <v>57882.05</v>
      </c>
      <c r="AD78" s="94">
        <f t="shared" si="7"/>
        <v>198953.8</v>
      </c>
      <c r="AE78" s="43">
        <f t="shared" si="8"/>
        <v>0</v>
      </c>
      <c r="AF78" s="100">
        <f t="shared" si="9"/>
        <v>198953.8</v>
      </c>
      <c r="AG78" s="101">
        <f t="shared" si="10"/>
        <v>771375.65999999992</v>
      </c>
      <c r="AH78" s="28">
        <f t="shared" si="11"/>
        <v>718807.10000000009</v>
      </c>
      <c r="AI78" s="15">
        <f t="shared" si="12"/>
        <v>52568.559999999823</v>
      </c>
    </row>
    <row r="79" spans="1:35" x14ac:dyDescent="0.2">
      <c r="A79" t="s">
        <v>294</v>
      </c>
      <c r="B79" t="s">
        <v>4</v>
      </c>
      <c r="C79" s="73">
        <v>2622</v>
      </c>
      <c r="D79" s="73" t="s">
        <v>680</v>
      </c>
      <c r="E79" s="283" t="s">
        <v>2116</v>
      </c>
      <c r="F79" s="117">
        <v>373050.63</v>
      </c>
      <c r="G79" s="117">
        <v>0</v>
      </c>
      <c r="H79" s="117">
        <v>56058.79</v>
      </c>
      <c r="I79" s="283">
        <v>744291.97</v>
      </c>
      <c r="J79" s="283">
        <v>16443.16</v>
      </c>
      <c r="K79" s="263">
        <v>900</v>
      </c>
      <c r="Q79" s="283">
        <v>-1131637.8700000001</v>
      </c>
      <c r="R79" s="283">
        <v>2368149.29</v>
      </c>
      <c r="S79" s="96">
        <v>457843.77</v>
      </c>
      <c r="V79" s="96">
        <v>626730</v>
      </c>
      <c r="W79" s="96">
        <v>47754</v>
      </c>
      <c r="X79" s="118">
        <v>716688</v>
      </c>
      <c r="AA79" s="118">
        <v>276930.28999999998</v>
      </c>
      <c r="AB79" s="118">
        <v>58733.35</v>
      </c>
      <c r="AD79" s="94">
        <f t="shared" si="7"/>
        <v>429109.42</v>
      </c>
      <c r="AE79" s="43">
        <f t="shared" si="8"/>
        <v>900</v>
      </c>
      <c r="AF79" s="100">
        <f t="shared" si="9"/>
        <v>428209.42</v>
      </c>
      <c r="AG79" s="101">
        <f t="shared" si="10"/>
        <v>1132327.77</v>
      </c>
      <c r="AH79" s="28">
        <f t="shared" si="11"/>
        <v>1052351.6400000001</v>
      </c>
      <c r="AI79" s="15">
        <f t="shared" si="12"/>
        <v>79976.129999999888</v>
      </c>
    </row>
    <row r="80" spans="1:35" x14ac:dyDescent="0.2">
      <c r="A80" t="s">
        <v>297</v>
      </c>
      <c r="B80" t="s">
        <v>5</v>
      </c>
      <c r="C80" s="73">
        <v>4703</v>
      </c>
      <c r="D80" s="73" t="s">
        <v>681</v>
      </c>
      <c r="E80" s="283" t="s">
        <v>2106</v>
      </c>
      <c r="F80" s="117">
        <v>288618.42</v>
      </c>
      <c r="G80" s="117">
        <v>4839.75</v>
      </c>
      <c r="H80" s="117">
        <v>36987.919999999998</v>
      </c>
      <c r="I80" s="283">
        <v>489004.01</v>
      </c>
      <c r="J80" s="283">
        <v>332089.53999999998</v>
      </c>
      <c r="L80" s="263">
        <v>23160</v>
      </c>
      <c r="Q80" s="283">
        <v>-1476227.03</v>
      </c>
      <c r="R80" s="283">
        <v>2500428.33</v>
      </c>
      <c r="S80" s="96">
        <v>668220.88</v>
      </c>
      <c r="V80" s="96">
        <v>602050.80000000005</v>
      </c>
      <c r="X80" s="118">
        <v>777728.8</v>
      </c>
      <c r="Z80" s="118">
        <v>0</v>
      </c>
      <c r="AA80" s="118">
        <v>279505.99</v>
      </c>
      <c r="AB80" s="118">
        <v>79559.55</v>
      </c>
      <c r="AD80" s="94">
        <f t="shared" si="7"/>
        <v>330446.08999999997</v>
      </c>
      <c r="AE80" s="43">
        <f t="shared" si="8"/>
        <v>23160</v>
      </c>
      <c r="AF80" s="100">
        <f t="shared" si="9"/>
        <v>307286.08999999997</v>
      </c>
      <c r="AG80" s="101">
        <f t="shared" si="10"/>
        <v>1270271.6800000002</v>
      </c>
      <c r="AH80" s="28">
        <f t="shared" si="11"/>
        <v>1136794.3400000001</v>
      </c>
      <c r="AI80" s="15">
        <f t="shared" si="12"/>
        <v>133477.34000000008</v>
      </c>
    </row>
    <row r="81" spans="1:35" x14ac:dyDescent="0.2">
      <c r="A81" t="s">
        <v>297</v>
      </c>
      <c r="B81" t="s">
        <v>5</v>
      </c>
      <c r="C81" s="73">
        <v>1824</v>
      </c>
      <c r="D81" s="73" t="s">
        <v>682</v>
      </c>
      <c r="E81" s="283" t="s">
        <v>2107</v>
      </c>
      <c r="F81" s="117">
        <v>192201.84</v>
      </c>
      <c r="G81" s="117">
        <v>1863.45</v>
      </c>
      <c r="H81" s="117">
        <v>47046.26</v>
      </c>
      <c r="I81" s="283">
        <v>5</v>
      </c>
      <c r="J81" s="283">
        <v>244208.41</v>
      </c>
      <c r="L81" s="263">
        <v>9900</v>
      </c>
      <c r="Q81" s="283">
        <v>-1733354.94</v>
      </c>
      <c r="R81" s="283">
        <v>2140561.41</v>
      </c>
      <c r="S81" s="96">
        <v>437776.2</v>
      </c>
      <c r="T81" s="96">
        <v>37805</v>
      </c>
      <c r="V81" s="96">
        <v>352550</v>
      </c>
      <c r="X81" s="118">
        <v>565350</v>
      </c>
      <c r="AA81" s="118">
        <v>130816.62</v>
      </c>
      <c r="AB81" s="118">
        <v>32211.09</v>
      </c>
      <c r="AD81" s="94">
        <f t="shared" si="7"/>
        <v>241111.55000000002</v>
      </c>
      <c r="AE81" s="43">
        <f t="shared" si="8"/>
        <v>9900</v>
      </c>
      <c r="AF81" s="100">
        <f t="shared" si="9"/>
        <v>231211.55000000002</v>
      </c>
      <c r="AG81" s="101">
        <f t="shared" si="10"/>
        <v>828131.2</v>
      </c>
      <c r="AH81" s="28">
        <f t="shared" si="11"/>
        <v>728377.71</v>
      </c>
      <c r="AI81" s="15">
        <f t="shared" si="12"/>
        <v>99753.489999999991</v>
      </c>
    </row>
    <row r="82" spans="1:35" x14ac:dyDescent="0.2">
      <c r="A82" t="s">
        <v>297</v>
      </c>
      <c r="B82" t="s">
        <v>5</v>
      </c>
      <c r="C82" s="73">
        <v>4449</v>
      </c>
      <c r="D82" s="73" t="s">
        <v>683</v>
      </c>
      <c r="E82" s="283" t="s">
        <v>2108</v>
      </c>
      <c r="F82" s="117">
        <v>277137.77</v>
      </c>
      <c r="G82" s="117">
        <v>2345</v>
      </c>
      <c r="H82" s="117">
        <v>38466.449999999997</v>
      </c>
      <c r="I82" s="283">
        <v>853649.27</v>
      </c>
      <c r="J82" s="283">
        <v>610220.82999999996</v>
      </c>
      <c r="L82" s="263">
        <v>130200</v>
      </c>
      <c r="Q82" s="283">
        <v>-489112.87</v>
      </c>
      <c r="R82" s="283">
        <v>2191938.59</v>
      </c>
      <c r="S82" s="96">
        <v>730856.03</v>
      </c>
      <c r="T82" s="96">
        <v>98068</v>
      </c>
      <c r="V82" s="96">
        <v>503166</v>
      </c>
      <c r="X82" s="118">
        <v>865288</v>
      </c>
      <c r="AA82" s="118">
        <v>244748.53</v>
      </c>
      <c r="AB82" s="118">
        <v>138345.9</v>
      </c>
      <c r="AD82" s="94">
        <f t="shared" si="7"/>
        <v>317949.22000000003</v>
      </c>
      <c r="AE82" s="43">
        <f t="shared" si="8"/>
        <v>130200</v>
      </c>
      <c r="AF82" s="100">
        <f t="shared" si="9"/>
        <v>187749.22000000003</v>
      </c>
      <c r="AG82" s="101">
        <f t="shared" si="10"/>
        <v>1332090.03</v>
      </c>
      <c r="AH82" s="28">
        <f t="shared" si="11"/>
        <v>1248382.43</v>
      </c>
      <c r="AI82" s="15">
        <f t="shared" si="12"/>
        <v>83707.600000000093</v>
      </c>
    </row>
    <row r="83" spans="1:35" x14ac:dyDescent="0.2">
      <c r="A83" t="s">
        <v>297</v>
      </c>
      <c r="B83" t="s">
        <v>5</v>
      </c>
      <c r="C83" s="73">
        <v>4777</v>
      </c>
      <c r="D83" s="73" t="s">
        <v>684</v>
      </c>
      <c r="E83" s="283" t="s">
        <v>2109</v>
      </c>
      <c r="F83" s="117">
        <v>556380.34</v>
      </c>
      <c r="G83" s="117">
        <v>13656.85</v>
      </c>
      <c r="H83" s="117">
        <v>92253.31</v>
      </c>
      <c r="I83" s="283">
        <v>1104732.32</v>
      </c>
      <c r="J83" s="283">
        <v>407330.68</v>
      </c>
      <c r="L83" s="263">
        <v>27756.3</v>
      </c>
      <c r="Q83" s="283">
        <v>-1998886.27</v>
      </c>
      <c r="R83" s="283">
        <v>4194803.6500000004</v>
      </c>
      <c r="S83" s="96">
        <v>549756.22</v>
      </c>
      <c r="V83" s="96">
        <v>694273</v>
      </c>
      <c r="X83" s="118">
        <v>812383</v>
      </c>
      <c r="AA83" s="118">
        <v>299774.8</v>
      </c>
      <c r="AB83" s="118">
        <v>162715.6</v>
      </c>
      <c r="AD83" s="94">
        <f t="shared" si="7"/>
        <v>662290.5</v>
      </c>
      <c r="AE83" s="43">
        <f t="shared" si="8"/>
        <v>27756.3</v>
      </c>
      <c r="AF83" s="100">
        <f t="shared" si="9"/>
        <v>634534.19999999995</v>
      </c>
      <c r="AG83" s="101">
        <f t="shared" si="10"/>
        <v>1244029.22</v>
      </c>
      <c r="AH83" s="28">
        <f t="shared" si="11"/>
        <v>1274873.4000000001</v>
      </c>
      <c r="AI83" s="15">
        <f t="shared" si="12"/>
        <v>-30844.180000000168</v>
      </c>
    </row>
    <row r="84" spans="1:35" x14ac:dyDescent="0.2">
      <c r="A84" t="s">
        <v>297</v>
      </c>
      <c r="B84" t="s">
        <v>5</v>
      </c>
      <c r="C84" s="73">
        <v>2103</v>
      </c>
      <c r="D84" s="73" t="s">
        <v>685</v>
      </c>
      <c r="E84" s="283" t="s">
        <v>2110</v>
      </c>
      <c r="F84" s="117">
        <v>41103.9</v>
      </c>
      <c r="G84" s="117">
        <v>728.93</v>
      </c>
      <c r="H84" s="117">
        <v>15604.8</v>
      </c>
      <c r="I84" s="283">
        <v>648772.18999999994</v>
      </c>
      <c r="J84" s="283">
        <v>223287.59</v>
      </c>
      <c r="L84" s="263">
        <v>29100</v>
      </c>
      <c r="Q84" s="283">
        <v>-1136821.27</v>
      </c>
      <c r="R84" s="283">
        <v>2119139.65</v>
      </c>
      <c r="S84" s="96">
        <v>366022.8</v>
      </c>
      <c r="V84" s="96">
        <v>465181</v>
      </c>
      <c r="X84" s="118">
        <v>657790</v>
      </c>
      <c r="AA84" s="118">
        <v>137161.60000000001</v>
      </c>
      <c r="AB84" s="118">
        <v>108203.17</v>
      </c>
      <c r="AD84" s="94">
        <f t="shared" si="7"/>
        <v>57437.630000000005</v>
      </c>
      <c r="AE84" s="43">
        <f t="shared" si="8"/>
        <v>29100</v>
      </c>
      <c r="AF84" s="100">
        <f t="shared" si="9"/>
        <v>28337.630000000005</v>
      </c>
      <c r="AG84" s="101">
        <f t="shared" si="10"/>
        <v>831203.8</v>
      </c>
      <c r="AH84" s="28">
        <f t="shared" si="11"/>
        <v>903154.77</v>
      </c>
      <c r="AI84" s="15">
        <f t="shared" si="12"/>
        <v>-71950.969999999972</v>
      </c>
    </row>
    <row r="85" spans="1:35" x14ac:dyDescent="0.2">
      <c r="A85" t="s">
        <v>297</v>
      </c>
      <c r="B85" t="s">
        <v>5</v>
      </c>
      <c r="C85" s="73">
        <v>5166</v>
      </c>
      <c r="D85" s="73" t="s">
        <v>686</v>
      </c>
      <c r="E85" s="283" t="s">
        <v>2111</v>
      </c>
      <c r="F85" s="117">
        <v>424671.23</v>
      </c>
      <c r="G85" s="117">
        <v>830</v>
      </c>
      <c r="H85" s="117">
        <v>56936.46</v>
      </c>
      <c r="I85" s="283">
        <v>286445.11</v>
      </c>
      <c r="J85" s="283">
        <v>391482.81</v>
      </c>
      <c r="L85" s="263">
        <v>40893.550000000003</v>
      </c>
      <c r="Q85" s="283">
        <v>174977.5</v>
      </c>
      <c r="R85" s="283">
        <v>1096893.17</v>
      </c>
      <c r="S85" s="96">
        <v>516233.22</v>
      </c>
      <c r="V85" s="96">
        <v>657370</v>
      </c>
      <c r="X85" s="118">
        <v>762820</v>
      </c>
      <c r="AA85" s="118">
        <v>328717.53000000003</v>
      </c>
      <c r="AB85" s="118">
        <v>112450.3</v>
      </c>
      <c r="AD85" s="94">
        <f t="shared" si="7"/>
        <v>482437.69</v>
      </c>
      <c r="AE85" s="43">
        <f t="shared" si="8"/>
        <v>40893.550000000003</v>
      </c>
      <c r="AF85" s="100">
        <f t="shared" si="9"/>
        <v>441544.14</v>
      </c>
      <c r="AG85" s="101">
        <f t="shared" si="10"/>
        <v>1173603.22</v>
      </c>
      <c r="AH85" s="28">
        <f t="shared" si="11"/>
        <v>1203987.83</v>
      </c>
      <c r="AI85" s="15">
        <f t="shared" si="12"/>
        <v>-30384.610000000102</v>
      </c>
    </row>
    <row r="86" spans="1:35" x14ac:dyDescent="0.2">
      <c r="A86" t="s">
        <v>297</v>
      </c>
      <c r="B86" t="s">
        <v>5</v>
      </c>
      <c r="C86" s="73">
        <v>3557</v>
      </c>
      <c r="D86" s="73" t="s">
        <v>687</v>
      </c>
      <c r="E86" s="283" t="s">
        <v>2112</v>
      </c>
      <c r="F86" s="117">
        <v>432008.57</v>
      </c>
      <c r="G86" s="117">
        <v>4116.5200000000004</v>
      </c>
      <c r="H86" s="117">
        <v>32231.11</v>
      </c>
      <c r="I86" s="283">
        <v>376023.19</v>
      </c>
      <c r="J86" s="283">
        <v>253120.75</v>
      </c>
      <c r="L86" s="263">
        <v>25015.9</v>
      </c>
      <c r="Q86" s="283">
        <v>-2020759.86</v>
      </c>
      <c r="R86" s="283">
        <v>3207738.11</v>
      </c>
      <c r="S86" s="96">
        <v>368837.67</v>
      </c>
      <c r="V86" s="96">
        <v>544941</v>
      </c>
      <c r="W86" s="96">
        <v>6000</v>
      </c>
      <c r="X86" s="118">
        <v>606251</v>
      </c>
      <c r="AA86" s="118">
        <v>267393.13</v>
      </c>
      <c r="AB86" s="118">
        <v>122408.55</v>
      </c>
      <c r="AD86" s="94">
        <f t="shared" si="7"/>
        <v>468356.2</v>
      </c>
      <c r="AE86" s="43">
        <f t="shared" si="8"/>
        <v>25015.9</v>
      </c>
      <c r="AF86" s="100">
        <f t="shared" si="9"/>
        <v>443340.3</v>
      </c>
      <c r="AG86" s="101">
        <f t="shared" si="10"/>
        <v>919778.66999999993</v>
      </c>
      <c r="AH86" s="28">
        <f t="shared" si="11"/>
        <v>996052.68</v>
      </c>
      <c r="AI86" s="15">
        <f t="shared" si="12"/>
        <v>-76274.010000000126</v>
      </c>
    </row>
  </sheetData>
  <autoFilter ref="A1:AI86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0"/>
  <sheetViews>
    <sheetView zoomScale="110" zoomScaleNormal="110" workbookViewId="0">
      <selection activeCell="AD1" sqref="A1:AD1048576"/>
    </sheetView>
  </sheetViews>
  <sheetFormatPr defaultColWidth="33.125" defaultRowHeight="14.25" x14ac:dyDescent="0.2"/>
  <cols>
    <col min="1" max="1" width="33.125" style="283"/>
    <col min="2" max="5" width="33.125" style="117"/>
    <col min="6" max="8" width="33.125" style="283"/>
    <col min="9" max="12" width="33.125" style="263"/>
    <col min="13" max="16" width="33.125" style="283"/>
    <col min="17" max="22" width="33.125" style="96"/>
    <col min="23" max="30" width="33.125" style="118"/>
    <col min="31" max="16384" width="33.125" style="283"/>
  </cols>
  <sheetData>
    <row r="1" spans="1:30" x14ac:dyDescent="0.2">
      <c r="A1" s="283" t="s">
        <v>590</v>
      </c>
      <c r="B1" s="117" t="s">
        <v>1437</v>
      </c>
      <c r="C1" s="117" t="s">
        <v>1438</v>
      </c>
      <c r="D1" s="117" t="s">
        <v>1439</v>
      </c>
      <c r="E1" s="117" t="s">
        <v>1440</v>
      </c>
      <c r="F1" s="283" t="s">
        <v>1441</v>
      </c>
      <c r="G1" s="283" t="s">
        <v>1442</v>
      </c>
      <c r="H1" s="283" t="s">
        <v>1443</v>
      </c>
      <c r="I1" s="263" t="s">
        <v>1445</v>
      </c>
      <c r="J1" s="263" t="s">
        <v>1446</v>
      </c>
      <c r="K1" s="263" t="s">
        <v>1447</v>
      </c>
      <c r="L1" s="263" t="s">
        <v>1448</v>
      </c>
      <c r="M1" s="283" t="s">
        <v>1449</v>
      </c>
      <c r="N1" s="283" t="s">
        <v>1450</v>
      </c>
      <c r="O1" s="283" t="s">
        <v>1451</v>
      </c>
      <c r="P1" s="283" t="s">
        <v>1452</v>
      </c>
      <c r="Q1" s="96" t="s">
        <v>1454</v>
      </c>
      <c r="R1" s="96" t="s">
        <v>1455</v>
      </c>
      <c r="S1" s="96" t="s">
        <v>1456</v>
      </c>
      <c r="T1" s="96" t="s">
        <v>1902</v>
      </c>
      <c r="U1" s="96" t="s">
        <v>1457</v>
      </c>
      <c r="V1" s="96" t="s">
        <v>1458</v>
      </c>
      <c r="W1" s="118" t="s">
        <v>1459</v>
      </c>
      <c r="X1" s="118" t="s">
        <v>1460</v>
      </c>
      <c r="Y1" s="118" t="s">
        <v>1461</v>
      </c>
      <c r="Z1" s="118" t="s">
        <v>1462</v>
      </c>
      <c r="AA1" s="118" t="s">
        <v>1463</v>
      </c>
      <c r="AB1" s="118" t="s">
        <v>1903</v>
      </c>
      <c r="AC1" s="118" t="s">
        <v>1465</v>
      </c>
      <c r="AD1" s="118" t="s">
        <v>1466</v>
      </c>
    </row>
    <row r="2" spans="1:30" x14ac:dyDescent="0.2">
      <c r="A2" s="283" t="s">
        <v>591</v>
      </c>
      <c r="B2" s="117" t="s">
        <v>1467</v>
      </c>
      <c r="C2" s="117" t="s">
        <v>1468</v>
      </c>
      <c r="D2" s="117" t="s">
        <v>1469</v>
      </c>
      <c r="E2" s="117" t="s">
        <v>1470</v>
      </c>
      <c r="F2" s="283" t="s">
        <v>1471</v>
      </c>
      <c r="G2" s="283" t="s">
        <v>1472</v>
      </c>
      <c r="H2" s="283" t="s">
        <v>1473</v>
      </c>
      <c r="I2" s="263" t="s">
        <v>1475</v>
      </c>
      <c r="J2" s="263" t="s">
        <v>1476</v>
      </c>
      <c r="K2" s="263" t="s">
        <v>1477</v>
      </c>
      <c r="L2" s="263" t="s">
        <v>1478</v>
      </c>
      <c r="M2" s="283" t="s">
        <v>1479</v>
      </c>
      <c r="N2" s="283" t="s">
        <v>1480</v>
      </c>
      <c r="O2" s="283" t="s">
        <v>1481</v>
      </c>
      <c r="P2" s="283" t="s">
        <v>1482</v>
      </c>
      <c r="Q2" s="96" t="s">
        <v>1484</v>
      </c>
      <c r="R2" s="96" t="s">
        <v>1485</v>
      </c>
      <c r="S2" s="96" t="s">
        <v>1486</v>
      </c>
      <c r="T2" s="96" t="s">
        <v>1904</v>
      </c>
      <c r="U2" s="96" t="s">
        <v>1487</v>
      </c>
      <c r="V2" s="96" t="s">
        <v>1488</v>
      </c>
      <c r="W2" s="118" t="s">
        <v>1489</v>
      </c>
      <c r="X2" s="118" t="s">
        <v>1490</v>
      </c>
      <c r="Y2" s="118" t="s">
        <v>1491</v>
      </c>
      <c r="Z2" s="118" t="s">
        <v>1492</v>
      </c>
      <c r="AA2" s="118" t="s">
        <v>1493</v>
      </c>
      <c r="AB2" s="118" t="s">
        <v>1905</v>
      </c>
      <c r="AC2" s="118" t="s">
        <v>1495</v>
      </c>
      <c r="AD2" s="118" t="s">
        <v>1496</v>
      </c>
    </row>
    <row r="3" spans="1:30" x14ac:dyDescent="0.2">
      <c r="A3" s="283" t="s">
        <v>592</v>
      </c>
      <c r="B3" s="117">
        <v>134537093.44</v>
      </c>
      <c r="C3" s="117">
        <v>15580808.85</v>
      </c>
      <c r="D3" s="117">
        <v>33342043.59</v>
      </c>
      <c r="E3" s="117">
        <v>8065</v>
      </c>
      <c r="F3" s="283">
        <v>178491041.66999999</v>
      </c>
      <c r="G3" s="283">
        <v>81385005.439999998</v>
      </c>
      <c r="H3" s="283">
        <v>3500</v>
      </c>
      <c r="I3" s="263">
        <v>2284385.4500000002</v>
      </c>
      <c r="J3" s="263">
        <v>14752836.48</v>
      </c>
      <c r="K3" s="263">
        <v>2388617.12</v>
      </c>
      <c r="L3" s="263">
        <v>1344223.6</v>
      </c>
      <c r="M3" s="283">
        <v>3994867.36</v>
      </c>
      <c r="N3" s="283">
        <v>-541803.63</v>
      </c>
      <c r="O3" s="283">
        <v>22266941.149999999</v>
      </c>
      <c r="P3" s="283">
        <v>510778944.86000001</v>
      </c>
      <c r="Q3" s="96">
        <v>151771848.93000001</v>
      </c>
      <c r="R3" s="96">
        <v>7441627.0099999998</v>
      </c>
      <c r="S3" s="96">
        <v>4000.92</v>
      </c>
      <c r="T3" s="96">
        <v>1295</v>
      </c>
      <c r="U3" s="96">
        <v>132277675.48999999</v>
      </c>
      <c r="V3" s="96">
        <v>13140826.710000001</v>
      </c>
      <c r="W3" s="118">
        <v>193878965.71000001</v>
      </c>
      <c r="X3" s="118">
        <v>182547</v>
      </c>
      <c r="Y3" s="118">
        <v>71747</v>
      </c>
      <c r="Z3" s="118">
        <v>81390471.349999994</v>
      </c>
      <c r="AA3" s="118">
        <v>22806946.559999999</v>
      </c>
      <c r="AB3" s="118">
        <v>195244.84</v>
      </c>
      <c r="AC3" s="118">
        <v>823790.09</v>
      </c>
      <c r="AD3" s="118">
        <v>1425916.17</v>
      </c>
    </row>
    <row r="4" spans="1:30" x14ac:dyDescent="0.2">
      <c r="A4" s="283" t="s">
        <v>15</v>
      </c>
      <c r="B4" s="117">
        <v>186486.68</v>
      </c>
      <c r="D4" s="117">
        <v>49354</v>
      </c>
      <c r="F4" s="283">
        <v>177748.72</v>
      </c>
      <c r="G4" s="283">
        <v>262335.24</v>
      </c>
      <c r="L4" s="263">
        <v>-1816351.65</v>
      </c>
      <c r="N4" s="283">
        <v>2351172.4700000002</v>
      </c>
      <c r="O4" s="283">
        <v>-3794489.13</v>
      </c>
      <c r="P4" s="283">
        <v>2450442</v>
      </c>
      <c r="U4" s="96">
        <v>530222</v>
      </c>
      <c r="V4" s="96">
        <v>691987.88</v>
      </c>
      <c r="W4" s="118">
        <v>687608.7</v>
      </c>
      <c r="Y4" s="118">
        <v>16396</v>
      </c>
      <c r="Z4" s="118">
        <v>84955.53</v>
      </c>
      <c r="AA4" s="118">
        <v>101116.5</v>
      </c>
    </row>
    <row r="10" spans="1:30" x14ac:dyDescent="0.2">
      <c r="A10" s="283" t="s">
        <v>2118</v>
      </c>
      <c r="B10" s="117">
        <v>875982.17</v>
      </c>
      <c r="C10" s="117">
        <v>55000</v>
      </c>
      <c r="D10" s="117">
        <v>341802.54</v>
      </c>
      <c r="F10" s="283">
        <v>102122</v>
      </c>
      <c r="G10" s="283">
        <v>762322.78</v>
      </c>
      <c r="I10" s="263">
        <v>19220</v>
      </c>
      <c r="J10" s="263">
        <v>171122.15</v>
      </c>
      <c r="O10" s="283">
        <v>384279.27</v>
      </c>
      <c r="P10" s="283">
        <v>1691218.36</v>
      </c>
      <c r="Q10" s="96">
        <v>679076.43</v>
      </c>
      <c r="R10" s="96">
        <v>25000</v>
      </c>
      <c r="U10" s="96">
        <v>1163419</v>
      </c>
      <c r="V10" s="96">
        <v>129630</v>
      </c>
      <c r="W10" s="118">
        <v>1349299</v>
      </c>
      <c r="Z10" s="118">
        <v>738652.16000000003</v>
      </c>
      <c r="AA10" s="118">
        <v>109944.26</v>
      </c>
      <c r="AD10" s="118">
        <v>30000</v>
      </c>
    </row>
    <row r="11" spans="1:30" x14ac:dyDescent="0.2">
      <c r="A11" s="283" t="s">
        <v>2119</v>
      </c>
      <c r="B11" s="117">
        <v>682208.14</v>
      </c>
      <c r="C11" s="117">
        <v>12666</v>
      </c>
      <c r="D11" s="117">
        <v>726288.92</v>
      </c>
      <c r="F11" s="283">
        <v>412536.33</v>
      </c>
      <c r="G11" s="283">
        <v>739016.35</v>
      </c>
      <c r="J11" s="263">
        <v>43207.95</v>
      </c>
      <c r="K11" s="263">
        <v>0</v>
      </c>
      <c r="O11" s="283">
        <v>495307.96</v>
      </c>
      <c r="P11" s="283">
        <v>1534772.11</v>
      </c>
      <c r="Q11" s="96">
        <v>743881.07</v>
      </c>
      <c r="U11" s="96">
        <v>764134</v>
      </c>
      <c r="V11" s="96">
        <v>168700</v>
      </c>
      <c r="W11" s="118">
        <v>1321977</v>
      </c>
      <c r="Z11" s="118">
        <v>477856.99</v>
      </c>
      <c r="AA11" s="118">
        <v>94514.82</v>
      </c>
    </row>
    <row r="12" spans="1:30" x14ac:dyDescent="0.2">
      <c r="A12" s="283" t="s">
        <v>2120</v>
      </c>
      <c r="B12" s="117">
        <v>2813528.06</v>
      </c>
      <c r="C12" s="117">
        <v>23503.1</v>
      </c>
      <c r="D12" s="117">
        <v>701848.78</v>
      </c>
      <c r="F12" s="283">
        <v>813127.03</v>
      </c>
      <c r="G12" s="283">
        <v>754847.03</v>
      </c>
      <c r="J12" s="263">
        <v>86444.73</v>
      </c>
      <c r="L12" s="263">
        <v>191.35</v>
      </c>
      <c r="O12" s="283">
        <v>804704.2</v>
      </c>
      <c r="P12" s="283">
        <v>1567224.53</v>
      </c>
      <c r="Q12" s="96">
        <v>1375870.6</v>
      </c>
      <c r="R12" s="96">
        <v>195730</v>
      </c>
      <c r="S12" s="96">
        <v>919.31</v>
      </c>
      <c r="U12" s="96">
        <v>567109</v>
      </c>
      <c r="V12" s="96">
        <v>1250</v>
      </c>
      <c r="W12" s="118">
        <v>1150821</v>
      </c>
      <c r="Z12" s="118">
        <v>664281.27</v>
      </c>
      <c r="AA12" s="118">
        <v>136182.73000000001</v>
      </c>
      <c r="AD12" s="118">
        <v>24767</v>
      </c>
    </row>
    <row r="13" spans="1:30" x14ac:dyDescent="0.2">
      <c r="A13" s="283" t="s">
        <v>2121</v>
      </c>
      <c r="B13" s="117">
        <v>1440939.63</v>
      </c>
      <c r="C13" s="117">
        <v>8700</v>
      </c>
      <c r="D13" s="117">
        <v>205350.93</v>
      </c>
      <c r="F13" s="283">
        <v>71134.98</v>
      </c>
      <c r="G13" s="283">
        <v>899597.76</v>
      </c>
      <c r="I13" s="263">
        <v>36650</v>
      </c>
      <c r="J13" s="263">
        <v>48308</v>
      </c>
      <c r="O13" s="283">
        <v>324652.74</v>
      </c>
      <c r="P13" s="283">
        <v>1097038.29</v>
      </c>
      <c r="Q13" s="96">
        <v>442350.75</v>
      </c>
      <c r="R13" s="96">
        <v>100000</v>
      </c>
      <c r="U13" s="96">
        <v>878969</v>
      </c>
      <c r="V13" s="96">
        <v>268704</v>
      </c>
      <c r="W13" s="118">
        <v>1134633</v>
      </c>
      <c r="Z13" s="118">
        <v>444595.92</v>
      </c>
      <c r="AA13" s="118">
        <v>90360.55</v>
      </c>
    </row>
    <row r="14" spans="1:30" x14ac:dyDescent="0.2">
      <c r="A14" s="283" t="s">
        <v>2122</v>
      </c>
      <c r="B14" s="117">
        <v>652228.73</v>
      </c>
      <c r="C14" s="117">
        <v>3713.17</v>
      </c>
      <c r="D14" s="117">
        <v>205938.96</v>
      </c>
      <c r="F14" s="283">
        <v>2084017.45</v>
      </c>
      <c r="G14" s="283">
        <v>202324.39</v>
      </c>
      <c r="I14" s="263">
        <v>20360</v>
      </c>
      <c r="J14" s="263">
        <v>133013.62</v>
      </c>
      <c r="O14" s="283">
        <v>475140.87</v>
      </c>
      <c r="P14" s="283">
        <v>1718005.94</v>
      </c>
      <c r="Q14" s="96">
        <v>467166.84</v>
      </c>
      <c r="S14" s="96">
        <v>10.89</v>
      </c>
      <c r="U14" s="96">
        <v>676952.5</v>
      </c>
      <c r="V14" s="96">
        <v>99400</v>
      </c>
      <c r="W14" s="118">
        <v>1002257.5</v>
      </c>
      <c r="Z14" s="118">
        <v>354879.38</v>
      </c>
      <c r="AA14" s="118">
        <v>82953.600000000006</v>
      </c>
    </row>
    <row r="15" spans="1:30" x14ac:dyDescent="0.2">
      <c r="A15" s="283" t="s">
        <v>2123</v>
      </c>
      <c r="B15" s="117">
        <v>1691029.57</v>
      </c>
      <c r="C15" s="117">
        <v>122675</v>
      </c>
      <c r="D15" s="117">
        <v>592866.38</v>
      </c>
      <c r="F15" s="283">
        <v>1572970.63</v>
      </c>
      <c r="G15" s="283">
        <v>91512.77</v>
      </c>
      <c r="J15" s="263">
        <v>160482.25</v>
      </c>
      <c r="K15" s="263">
        <v>62009.2</v>
      </c>
      <c r="L15" s="263">
        <v>792855</v>
      </c>
      <c r="O15" s="283">
        <v>776352.76</v>
      </c>
      <c r="P15" s="283">
        <v>3950541.16</v>
      </c>
      <c r="Q15" s="96">
        <v>958701.23</v>
      </c>
      <c r="U15" s="96">
        <v>637280</v>
      </c>
      <c r="V15" s="96">
        <v>233450</v>
      </c>
      <c r="W15" s="118">
        <v>1153087</v>
      </c>
      <c r="Z15" s="118">
        <v>987392.41</v>
      </c>
      <c r="AA15" s="118">
        <v>14631.08</v>
      </c>
      <c r="AD15" s="118">
        <v>211340</v>
      </c>
    </row>
    <row r="16" spans="1:30" x14ac:dyDescent="0.2">
      <c r="A16" s="283" t="s">
        <v>2124</v>
      </c>
      <c r="B16" s="117">
        <v>1671284.21</v>
      </c>
      <c r="C16" s="117">
        <v>53170.5</v>
      </c>
      <c r="D16" s="117">
        <v>317032.43</v>
      </c>
      <c r="F16" s="283">
        <v>916246.49</v>
      </c>
      <c r="G16" s="283">
        <v>978447.11</v>
      </c>
      <c r="I16" s="263">
        <v>69540</v>
      </c>
      <c r="J16" s="263">
        <v>56152.52</v>
      </c>
      <c r="K16" s="263">
        <v>5000</v>
      </c>
      <c r="L16" s="263">
        <v>45.55</v>
      </c>
      <c r="O16" s="283">
        <v>611555.22</v>
      </c>
      <c r="P16" s="283">
        <v>2643840</v>
      </c>
      <c r="Q16" s="96">
        <v>892174.07</v>
      </c>
      <c r="U16" s="96">
        <v>694288</v>
      </c>
      <c r="V16" s="96">
        <v>151200</v>
      </c>
      <c r="W16" s="118">
        <v>1161648</v>
      </c>
      <c r="Z16" s="118">
        <v>755096.93</v>
      </c>
      <c r="AA16" s="118">
        <v>183230.85</v>
      </c>
      <c r="AD16" s="118">
        <v>10800</v>
      </c>
    </row>
    <row r="17" spans="1:30" x14ac:dyDescent="0.2">
      <c r="A17" s="283" t="s">
        <v>2125</v>
      </c>
      <c r="B17" s="117">
        <v>614520.23</v>
      </c>
      <c r="C17" s="117">
        <v>13355</v>
      </c>
      <c r="D17" s="117">
        <v>200842.11</v>
      </c>
      <c r="F17" s="283">
        <v>744479.51</v>
      </c>
      <c r="G17" s="283">
        <v>24244.27</v>
      </c>
      <c r="J17" s="263">
        <v>49650</v>
      </c>
      <c r="O17" s="283">
        <v>154487.63</v>
      </c>
      <c r="P17" s="283">
        <v>2287723.02</v>
      </c>
      <c r="Q17" s="96">
        <v>681822</v>
      </c>
      <c r="U17" s="96">
        <v>1150622.5</v>
      </c>
      <c r="V17" s="96">
        <v>79800</v>
      </c>
      <c r="W17" s="118">
        <v>1410836.5</v>
      </c>
      <c r="Z17" s="118">
        <v>512779.08</v>
      </c>
      <c r="AA17" s="118">
        <v>54357</v>
      </c>
    </row>
    <row r="18" spans="1:30" x14ac:dyDescent="0.2">
      <c r="A18" s="283" t="s">
        <v>2126</v>
      </c>
      <c r="B18" s="117">
        <v>1772655.41</v>
      </c>
      <c r="C18" s="117">
        <v>49034.25</v>
      </c>
      <c r="D18" s="117">
        <v>323957.09000000003</v>
      </c>
      <c r="F18" s="283">
        <v>674141.41</v>
      </c>
      <c r="G18" s="283">
        <v>547950.65</v>
      </c>
      <c r="I18" s="263">
        <v>0</v>
      </c>
      <c r="J18" s="263">
        <v>241890.71</v>
      </c>
      <c r="L18" s="263">
        <v>568</v>
      </c>
      <c r="O18" s="283">
        <v>709899.24</v>
      </c>
      <c r="P18" s="283">
        <v>312292.87</v>
      </c>
      <c r="Q18" s="96">
        <v>833779.15</v>
      </c>
      <c r="U18" s="96">
        <v>1093333.5</v>
      </c>
      <c r="V18" s="96">
        <v>136900</v>
      </c>
      <c r="W18" s="118">
        <v>1551783.5</v>
      </c>
      <c r="Z18" s="118">
        <v>604506.31999999995</v>
      </c>
      <c r="AA18" s="118">
        <v>134739.54999999999</v>
      </c>
      <c r="AD18" s="118">
        <v>2713</v>
      </c>
    </row>
    <row r="19" spans="1:30" x14ac:dyDescent="0.2">
      <c r="A19" s="283" t="s">
        <v>2127</v>
      </c>
      <c r="B19" s="117">
        <v>2287697.3199999998</v>
      </c>
      <c r="C19" s="117">
        <v>26849.8</v>
      </c>
      <c r="D19" s="117">
        <v>471664.86</v>
      </c>
      <c r="F19" s="283">
        <v>316830.88</v>
      </c>
      <c r="G19" s="283">
        <v>379222.49</v>
      </c>
      <c r="J19" s="263">
        <v>103801.14</v>
      </c>
      <c r="K19" s="263">
        <v>15000</v>
      </c>
      <c r="L19" s="263">
        <v>298930.06</v>
      </c>
      <c r="O19" s="283">
        <v>370604.85</v>
      </c>
      <c r="P19" s="283">
        <v>928313.81</v>
      </c>
      <c r="Q19" s="96">
        <v>1150539.8600000001</v>
      </c>
      <c r="S19" s="96">
        <v>194.47</v>
      </c>
      <c r="U19" s="96">
        <v>1417575.5</v>
      </c>
      <c r="V19" s="96">
        <v>151800</v>
      </c>
      <c r="W19" s="118">
        <v>1960535.5</v>
      </c>
      <c r="Z19" s="118">
        <v>432733.94</v>
      </c>
      <c r="AA19" s="118">
        <v>94084.55</v>
      </c>
    </row>
    <row r="20" spans="1:30" x14ac:dyDescent="0.2">
      <c r="A20" s="283" t="s">
        <v>2128</v>
      </c>
      <c r="B20" s="117">
        <v>1992707.59</v>
      </c>
      <c r="C20" s="117">
        <v>121470.5</v>
      </c>
      <c r="D20" s="117">
        <v>369533.67</v>
      </c>
      <c r="F20" s="283">
        <v>324709.90000000002</v>
      </c>
      <c r="G20" s="283">
        <v>1061744.8400000001</v>
      </c>
      <c r="I20" s="263">
        <v>2730</v>
      </c>
      <c r="J20" s="263">
        <v>74516.820000000007</v>
      </c>
      <c r="M20" s="283">
        <v>217250</v>
      </c>
      <c r="O20" s="283">
        <v>667454.78</v>
      </c>
      <c r="P20" s="283">
        <v>955989.15</v>
      </c>
      <c r="Q20" s="96">
        <v>373423.19</v>
      </c>
      <c r="U20" s="96">
        <v>1193016.2</v>
      </c>
      <c r="V20" s="96">
        <v>191700</v>
      </c>
      <c r="W20" s="118">
        <v>1469416.2</v>
      </c>
      <c r="Z20" s="118">
        <v>553457.81999999995</v>
      </c>
      <c r="AA20" s="118">
        <v>123067.06</v>
      </c>
    </row>
    <row r="21" spans="1:30" x14ac:dyDescent="0.2">
      <c r="A21" s="283" t="s">
        <v>2129</v>
      </c>
      <c r="B21" s="117">
        <v>851312.2</v>
      </c>
      <c r="C21" s="117">
        <v>18000.5</v>
      </c>
      <c r="D21" s="117">
        <v>359635.49</v>
      </c>
      <c r="F21" s="283">
        <v>838210.16</v>
      </c>
      <c r="G21" s="283">
        <v>317263.59000000003</v>
      </c>
      <c r="I21" s="263">
        <v>83180</v>
      </c>
      <c r="J21" s="263">
        <v>107426.6</v>
      </c>
      <c r="L21" s="263">
        <v>300000</v>
      </c>
      <c r="O21" s="283">
        <v>296230.7</v>
      </c>
      <c r="P21" s="283">
        <v>1540469.93</v>
      </c>
      <c r="Q21" s="96">
        <v>669185.35</v>
      </c>
      <c r="U21" s="96">
        <v>161868</v>
      </c>
      <c r="V21" s="96">
        <v>295200</v>
      </c>
      <c r="W21" s="118">
        <v>570551</v>
      </c>
      <c r="Z21" s="118">
        <v>462190.07</v>
      </c>
      <c r="AA21" s="118">
        <v>150364.29999999999</v>
      </c>
    </row>
    <row r="22" spans="1:30" x14ac:dyDescent="0.2">
      <c r="A22" s="283" t="s">
        <v>2130</v>
      </c>
      <c r="B22" s="117">
        <v>2730072.53</v>
      </c>
      <c r="C22" s="117">
        <v>47000</v>
      </c>
      <c r="D22" s="117">
        <v>404171.14</v>
      </c>
      <c r="F22" s="283">
        <v>422235.68</v>
      </c>
      <c r="G22" s="283">
        <v>100627.91</v>
      </c>
      <c r="J22" s="263">
        <v>70150</v>
      </c>
      <c r="O22" s="283">
        <v>654994.44999999995</v>
      </c>
      <c r="P22" s="283">
        <v>2399548.4500000002</v>
      </c>
      <c r="Q22" s="96">
        <v>1015501.2</v>
      </c>
      <c r="U22" s="96">
        <v>1616318.5</v>
      </c>
      <c r="V22" s="96">
        <v>192515</v>
      </c>
      <c r="W22" s="118">
        <v>2205834.5</v>
      </c>
      <c r="Z22" s="118">
        <v>478937.26</v>
      </c>
      <c r="AA22" s="118">
        <v>22937.25</v>
      </c>
      <c r="AD22" s="118">
        <v>80385</v>
      </c>
    </row>
    <row r="23" spans="1:30" x14ac:dyDescent="0.2">
      <c r="A23" s="283" t="s">
        <v>2131</v>
      </c>
      <c r="B23" s="117">
        <v>799368.9</v>
      </c>
      <c r="C23" s="117">
        <v>58138.5</v>
      </c>
      <c r="D23" s="117">
        <v>345347.29</v>
      </c>
      <c r="F23" s="283">
        <v>651447.41</v>
      </c>
      <c r="G23" s="283">
        <v>1480714.49</v>
      </c>
      <c r="I23" s="263">
        <v>31855</v>
      </c>
      <c r="J23" s="263">
        <v>64562.93</v>
      </c>
      <c r="K23" s="263">
        <v>26066</v>
      </c>
      <c r="O23" s="283">
        <v>610235.13</v>
      </c>
      <c r="P23" s="283">
        <v>3847094.62</v>
      </c>
      <c r="Q23" s="96">
        <v>821158.79</v>
      </c>
      <c r="U23" s="96">
        <v>1452426.5</v>
      </c>
      <c r="V23" s="96">
        <v>162100</v>
      </c>
      <c r="W23" s="118">
        <v>1954261.5</v>
      </c>
      <c r="Z23" s="118">
        <v>555626.59</v>
      </c>
      <c r="AA23" s="118">
        <v>254019.62</v>
      </c>
    </row>
    <row r="24" spans="1:30" x14ac:dyDescent="0.2">
      <c r="A24" s="283" t="s">
        <v>2132</v>
      </c>
      <c r="B24" s="117">
        <v>2348238.14</v>
      </c>
      <c r="C24" s="117">
        <v>262428</v>
      </c>
      <c r="D24" s="117">
        <v>706085.44</v>
      </c>
      <c r="F24" s="283">
        <v>4</v>
      </c>
      <c r="G24" s="283">
        <v>1067669.18</v>
      </c>
      <c r="I24" s="263">
        <v>4500</v>
      </c>
      <c r="J24" s="263">
        <v>315307.32</v>
      </c>
      <c r="K24" s="263">
        <v>45590</v>
      </c>
      <c r="O24" s="283">
        <v>660973.53</v>
      </c>
      <c r="P24" s="283">
        <v>2781867.7</v>
      </c>
      <c r="Q24" s="96">
        <v>1384987.35</v>
      </c>
      <c r="U24" s="96">
        <v>1784287.5</v>
      </c>
      <c r="V24" s="96">
        <v>248200</v>
      </c>
      <c r="W24" s="118">
        <v>2482898.5</v>
      </c>
      <c r="Z24" s="118">
        <v>797532.79</v>
      </c>
      <c r="AA24" s="118">
        <v>108427.65</v>
      </c>
    </row>
    <row r="25" spans="1:30" x14ac:dyDescent="0.2">
      <c r="A25" s="283" t="s">
        <v>2133</v>
      </c>
      <c r="B25" s="117">
        <v>1402677.77</v>
      </c>
      <c r="C25" s="117">
        <v>22663.85</v>
      </c>
      <c r="D25" s="117">
        <v>523459.23</v>
      </c>
      <c r="F25" s="283">
        <v>567913.77</v>
      </c>
      <c r="G25" s="283">
        <v>247808.16</v>
      </c>
      <c r="I25" s="263">
        <v>8051</v>
      </c>
      <c r="J25" s="263">
        <v>122434.29</v>
      </c>
      <c r="K25" s="263">
        <v>200</v>
      </c>
      <c r="O25" s="283">
        <v>389050.06</v>
      </c>
      <c r="P25" s="283">
        <v>1887309.56</v>
      </c>
      <c r="Q25" s="96">
        <v>555065.91</v>
      </c>
      <c r="U25" s="96">
        <v>1490139.5</v>
      </c>
      <c r="V25" s="96">
        <v>161900</v>
      </c>
      <c r="W25" s="118">
        <v>1800052.5</v>
      </c>
      <c r="Z25" s="118">
        <v>471142.56</v>
      </c>
      <c r="AA25" s="118">
        <v>108532.82</v>
      </c>
    </row>
    <row r="26" spans="1:30" x14ac:dyDescent="0.2">
      <c r="A26" s="283" t="s">
        <v>2134</v>
      </c>
      <c r="B26" s="117">
        <v>1105657.46</v>
      </c>
      <c r="C26" s="117">
        <v>46400</v>
      </c>
      <c r="D26" s="117">
        <v>319818.63</v>
      </c>
      <c r="F26" s="283">
        <v>1180008.1000000001</v>
      </c>
      <c r="G26" s="283">
        <v>305172.81</v>
      </c>
      <c r="I26" s="263">
        <v>7749</v>
      </c>
      <c r="J26" s="263">
        <v>70686.58</v>
      </c>
      <c r="K26" s="263">
        <v>34.92</v>
      </c>
      <c r="O26" s="283">
        <v>280762.23</v>
      </c>
      <c r="P26" s="283">
        <v>2302867.0299999998</v>
      </c>
      <c r="Q26" s="96">
        <v>452411.96</v>
      </c>
      <c r="U26" s="96">
        <v>731930.5</v>
      </c>
      <c r="V26" s="96">
        <v>93700</v>
      </c>
      <c r="W26" s="118">
        <v>917580.5</v>
      </c>
      <c r="Y26" s="118">
        <v>3320</v>
      </c>
      <c r="Z26" s="118">
        <v>354598.74</v>
      </c>
      <c r="AA26" s="118">
        <v>104039.15</v>
      </c>
    </row>
    <row r="27" spans="1:30" x14ac:dyDescent="0.2">
      <c r="A27" s="283" t="s">
        <v>2135</v>
      </c>
      <c r="B27" s="117">
        <v>837369.02</v>
      </c>
      <c r="C27" s="117">
        <v>16600</v>
      </c>
      <c r="D27" s="117">
        <v>414296.93</v>
      </c>
      <c r="F27" s="283">
        <v>308146.2</v>
      </c>
      <c r="G27" s="283">
        <v>558856.68000000005</v>
      </c>
      <c r="I27" s="263">
        <v>0</v>
      </c>
      <c r="J27" s="263">
        <v>42330</v>
      </c>
      <c r="O27" s="283">
        <v>-37975.1</v>
      </c>
      <c r="P27" s="283">
        <v>1722667.58</v>
      </c>
      <c r="Q27" s="96">
        <v>756271.3</v>
      </c>
      <c r="R27" s="96">
        <v>229995</v>
      </c>
      <c r="U27" s="96">
        <v>475461</v>
      </c>
      <c r="V27" s="96">
        <v>109200</v>
      </c>
      <c r="W27" s="118">
        <v>887656.58</v>
      </c>
      <c r="Z27" s="118">
        <v>440366.2</v>
      </c>
      <c r="AA27" s="118">
        <v>98038.48</v>
      </c>
    </row>
    <row r="28" spans="1:30" x14ac:dyDescent="0.2">
      <c r="A28" s="283" t="s">
        <v>2136</v>
      </c>
      <c r="B28" s="117">
        <v>907486.37</v>
      </c>
      <c r="C28" s="117">
        <v>18211.5</v>
      </c>
      <c r="D28" s="117">
        <v>518169.85</v>
      </c>
      <c r="F28" s="283">
        <v>172271.67</v>
      </c>
      <c r="G28" s="283">
        <v>505238.83</v>
      </c>
      <c r="J28" s="263">
        <v>220435.99</v>
      </c>
      <c r="K28" s="263">
        <v>19587</v>
      </c>
      <c r="O28" s="283">
        <v>689428.39</v>
      </c>
      <c r="P28" s="283">
        <v>2074532.05</v>
      </c>
      <c r="Q28" s="96">
        <v>515493.02</v>
      </c>
      <c r="U28" s="96">
        <v>902086.5</v>
      </c>
      <c r="V28" s="96">
        <v>96400</v>
      </c>
      <c r="W28" s="118">
        <v>1149686.5</v>
      </c>
      <c r="Z28" s="118">
        <v>562264.86</v>
      </c>
      <c r="AA28" s="118">
        <v>669765.74</v>
      </c>
    </row>
    <row r="29" spans="1:30" x14ac:dyDescent="0.2">
      <c r="A29" s="283" t="s">
        <v>2137</v>
      </c>
      <c r="B29" s="117">
        <v>557330.82999999996</v>
      </c>
      <c r="C29" s="117">
        <v>17990.990000000002</v>
      </c>
      <c r="D29" s="117">
        <v>155566.82</v>
      </c>
      <c r="F29" s="283">
        <v>656450.18000000005</v>
      </c>
      <c r="G29" s="283">
        <v>420958.45</v>
      </c>
      <c r="I29" s="263">
        <v>9150</v>
      </c>
      <c r="J29" s="263">
        <v>173142.94</v>
      </c>
      <c r="O29" s="283">
        <v>-39999.51</v>
      </c>
      <c r="P29" s="283">
        <v>900591.29</v>
      </c>
      <c r="Q29" s="96">
        <v>468713.41</v>
      </c>
      <c r="U29" s="96">
        <v>725704.2</v>
      </c>
      <c r="V29" s="96">
        <v>120400</v>
      </c>
      <c r="W29" s="118">
        <v>905273.2</v>
      </c>
      <c r="Z29" s="118">
        <v>475735.65</v>
      </c>
      <c r="AA29" s="118">
        <v>106827.34</v>
      </c>
    </row>
    <row r="30" spans="1:30" x14ac:dyDescent="0.2">
      <c r="A30" s="283" t="s">
        <v>2138</v>
      </c>
      <c r="B30" s="117">
        <v>1209783.57</v>
      </c>
      <c r="C30" s="117">
        <v>35493</v>
      </c>
      <c r="D30" s="117">
        <v>217610.82</v>
      </c>
      <c r="F30" s="283">
        <v>662053.21</v>
      </c>
      <c r="G30" s="283">
        <v>1037358.17</v>
      </c>
      <c r="I30" s="263">
        <v>20930</v>
      </c>
      <c r="J30" s="263">
        <v>53871.519999999997</v>
      </c>
      <c r="K30" s="263">
        <v>5000</v>
      </c>
      <c r="O30" s="283">
        <v>378579.69</v>
      </c>
      <c r="P30" s="283">
        <v>2673935.1</v>
      </c>
      <c r="Q30" s="96">
        <v>691255.33</v>
      </c>
      <c r="R30" s="96">
        <v>85750</v>
      </c>
      <c r="U30" s="96">
        <v>956049</v>
      </c>
      <c r="V30" s="96">
        <v>242870</v>
      </c>
      <c r="W30" s="118">
        <v>1502419</v>
      </c>
      <c r="Z30" s="118">
        <v>483689.01</v>
      </c>
      <c r="AA30" s="118">
        <v>178844.4</v>
      </c>
    </row>
    <row r="31" spans="1:30" x14ac:dyDescent="0.2">
      <c r="A31" s="283" t="s">
        <v>2139</v>
      </c>
      <c r="B31" s="117">
        <v>2058813</v>
      </c>
      <c r="C31" s="117">
        <v>37288</v>
      </c>
      <c r="D31" s="117">
        <v>182507.28</v>
      </c>
      <c r="F31" s="283">
        <v>571489.35</v>
      </c>
      <c r="G31" s="283">
        <v>174743.88</v>
      </c>
      <c r="I31" s="263">
        <v>6366.1</v>
      </c>
      <c r="J31" s="263">
        <v>46938.47</v>
      </c>
      <c r="O31" s="283">
        <v>396960.67</v>
      </c>
      <c r="P31" s="283">
        <v>1942985.43</v>
      </c>
      <c r="Q31" s="96">
        <v>606743.74</v>
      </c>
      <c r="R31" s="96">
        <v>10000</v>
      </c>
      <c r="U31" s="96">
        <v>502054</v>
      </c>
      <c r="V31" s="96">
        <v>112800</v>
      </c>
      <c r="W31" s="118">
        <v>727149</v>
      </c>
      <c r="Z31" s="118">
        <v>471843.69</v>
      </c>
      <c r="AA31" s="118">
        <v>122236.33</v>
      </c>
    </row>
    <row r="32" spans="1:30" x14ac:dyDescent="0.2">
      <c r="A32" s="283" t="s">
        <v>2140</v>
      </c>
      <c r="B32" s="117">
        <v>916375.19</v>
      </c>
      <c r="C32" s="117">
        <v>163633.62</v>
      </c>
      <c r="D32" s="117">
        <v>337884.94</v>
      </c>
      <c r="F32" s="283">
        <v>22811.47</v>
      </c>
      <c r="G32" s="283">
        <v>114886.47</v>
      </c>
      <c r="I32" s="263">
        <v>0</v>
      </c>
      <c r="J32" s="263">
        <v>60400</v>
      </c>
      <c r="K32" s="263">
        <v>11000</v>
      </c>
      <c r="O32" s="283">
        <v>105560.36</v>
      </c>
      <c r="P32" s="283">
        <v>2306439.37</v>
      </c>
      <c r="Q32" s="96">
        <v>576702.15</v>
      </c>
      <c r="U32" s="96">
        <v>1020058</v>
      </c>
      <c r="V32" s="96">
        <v>93900</v>
      </c>
      <c r="W32" s="118">
        <v>1246358</v>
      </c>
      <c r="Z32" s="118">
        <v>407363.72</v>
      </c>
      <c r="AA32" s="118">
        <v>6481.29</v>
      </c>
    </row>
    <row r="33" spans="1:30" x14ac:dyDescent="0.2">
      <c r="A33" s="283" t="s">
        <v>2141</v>
      </c>
      <c r="B33" s="117">
        <v>979489.77</v>
      </c>
      <c r="C33" s="117">
        <v>9765.27</v>
      </c>
      <c r="D33" s="117">
        <v>145746.84</v>
      </c>
      <c r="F33" s="283">
        <v>352615.65</v>
      </c>
      <c r="G33" s="283">
        <v>462549.53</v>
      </c>
      <c r="I33" s="263">
        <v>0</v>
      </c>
      <c r="J33" s="263">
        <v>36682.5</v>
      </c>
      <c r="K33" s="263">
        <v>5000</v>
      </c>
      <c r="L33" s="263">
        <v>87.96</v>
      </c>
      <c r="O33" s="283">
        <v>210640.16</v>
      </c>
      <c r="P33" s="283">
        <v>1600056.47</v>
      </c>
      <c r="Q33" s="96">
        <v>604806.53</v>
      </c>
      <c r="R33" s="96">
        <v>39700</v>
      </c>
      <c r="U33" s="96">
        <v>752253</v>
      </c>
      <c r="V33" s="96">
        <v>84600</v>
      </c>
      <c r="W33" s="118">
        <v>920253</v>
      </c>
      <c r="Z33" s="118">
        <v>324768.59000000003</v>
      </c>
      <c r="AA33" s="118">
        <v>103484.31</v>
      </c>
    </row>
    <row r="34" spans="1:30" x14ac:dyDescent="0.2">
      <c r="A34" s="283" t="s">
        <v>2287</v>
      </c>
      <c r="B34" s="117">
        <v>768744.58</v>
      </c>
      <c r="C34" s="117">
        <v>37814.35</v>
      </c>
      <c r="D34" s="117">
        <v>404675.55</v>
      </c>
      <c r="F34" s="283">
        <v>557296.23</v>
      </c>
      <c r="G34" s="283">
        <v>681277.61</v>
      </c>
      <c r="I34" s="263">
        <v>7990</v>
      </c>
      <c r="J34" s="263">
        <v>49829.1</v>
      </c>
      <c r="K34" s="263">
        <v>15094</v>
      </c>
      <c r="O34" s="283">
        <v>378242.26</v>
      </c>
      <c r="P34" s="283">
        <v>2970314.75</v>
      </c>
      <c r="Q34" s="96">
        <v>839175.64</v>
      </c>
      <c r="S34" s="96">
        <v>0.51</v>
      </c>
      <c r="U34" s="96">
        <v>640475.5</v>
      </c>
      <c r="V34" s="96">
        <v>20000</v>
      </c>
      <c r="W34" s="118">
        <v>1008784.5</v>
      </c>
      <c r="Z34" s="118">
        <v>466810.34</v>
      </c>
      <c r="AA34" s="118">
        <v>113527.75</v>
      </c>
      <c r="AC34" s="118">
        <v>1120</v>
      </c>
    </row>
    <row r="35" spans="1:30" x14ac:dyDescent="0.2">
      <c r="A35" s="283" t="s">
        <v>2288</v>
      </c>
      <c r="B35" s="117">
        <v>1430098.6</v>
      </c>
      <c r="C35" s="117">
        <v>94245</v>
      </c>
      <c r="D35" s="117">
        <v>295556.05</v>
      </c>
      <c r="F35" s="283">
        <v>1188390.97</v>
      </c>
      <c r="G35" s="283">
        <v>944457.16</v>
      </c>
      <c r="I35" s="263">
        <v>0</v>
      </c>
      <c r="J35" s="263">
        <v>80849.919999999998</v>
      </c>
      <c r="K35" s="263">
        <v>5000</v>
      </c>
      <c r="O35" s="283">
        <v>408312.52</v>
      </c>
      <c r="P35" s="283">
        <v>3203233.17</v>
      </c>
      <c r="Q35" s="96">
        <v>971524.89</v>
      </c>
      <c r="R35" s="96">
        <v>133427</v>
      </c>
      <c r="U35" s="96">
        <v>437753</v>
      </c>
      <c r="V35" s="96">
        <v>217478</v>
      </c>
      <c r="W35" s="118">
        <v>1024445</v>
      </c>
      <c r="Z35" s="118">
        <v>547115.18999999994</v>
      </c>
      <c r="AA35" s="118">
        <v>114519.6</v>
      </c>
    </row>
    <row r="36" spans="1:30" x14ac:dyDescent="0.2">
      <c r="A36" s="283" t="s">
        <v>2289</v>
      </c>
      <c r="B36" s="117">
        <v>683046.95</v>
      </c>
      <c r="C36" s="117">
        <v>54863.11</v>
      </c>
      <c r="D36" s="117">
        <v>191234.02</v>
      </c>
      <c r="F36" s="283">
        <v>66753.460000000006</v>
      </c>
      <c r="G36" s="283">
        <v>150592.01</v>
      </c>
      <c r="J36" s="263">
        <v>82487.990000000005</v>
      </c>
      <c r="K36" s="263">
        <v>12226</v>
      </c>
      <c r="O36" s="283">
        <v>79557</v>
      </c>
      <c r="P36" s="283">
        <v>2001291.5</v>
      </c>
      <c r="Q36" s="96">
        <v>482360.89</v>
      </c>
      <c r="U36" s="96">
        <v>495344.5</v>
      </c>
      <c r="V36" s="96">
        <v>108188</v>
      </c>
      <c r="W36" s="118">
        <v>628622.5</v>
      </c>
      <c r="Z36" s="118">
        <v>221590.23</v>
      </c>
      <c r="AA36" s="118">
        <v>41672.85</v>
      </c>
    </row>
    <row r="37" spans="1:30" x14ac:dyDescent="0.2">
      <c r="A37" s="283" t="s">
        <v>2315</v>
      </c>
      <c r="B37" s="117">
        <v>737568.28</v>
      </c>
      <c r="C37" s="117">
        <v>18893.310000000001</v>
      </c>
      <c r="D37" s="117">
        <v>144406.24</v>
      </c>
      <c r="F37" s="283">
        <v>1591034.72</v>
      </c>
      <c r="G37" s="283">
        <v>878385.88</v>
      </c>
      <c r="I37" s="263">
        <v>9000</v>
      </c>
      <c r="J37" s="263">
        <v>50733.58</v>
      </c>
      <c r="O37" s="283">
        <v>322501.8</v>
      </c>
      <c r="P37" s="283">
        <v>3800882.66</v>
      </c>
      <c r="Q37" s="96">
        <v>561134.17000000004</v>
      </c>
      <c r="V37" s="96">
        <v>103600</v>
      </c>
      <c r="W37" s="118">
        <v>260053</v>
      </c>
      <c r="Z37" s="118">
        <v>481803.36</v>
      </c>
      <c r="AA37" s="118">
        <v>144472.99</v>
      </c>
    </row>
    <row r="38" spans="1:30" x14ac:dyDescent="0.2">
      <c r="A38" s="283" t="s">
        <v>2142</v>
      </c>
      <c r="B38" s="117">
        <v>830519.59</v>
      </c>
      <c r="C38" s="117">
        <v>13131</v>
      </c>
      <c r="D38" s="117">
        <v>57525.68</v>
      </c>
      <c r="F38" s="283">
        <v>438910.93</v>
      </c>
      <c r="G38" s="283">
        <v>225676.39</v>
      </c>
      <c r="I38" s="263">
        <v>1200</v>
      </c>
      <c r="J38" s="263">
        <v>75127.73</v>
      </c>
      <c r="L38" s="263">
        <v>67.290000000000006</v>
      </c>
      <c r="M38" s="283">
        <v>152298</v>
      </c>
      <c r="O38" s="283">
        <v>120954.5</v>
      </c>
      <c r="P38" s="283">
        <v>2024806.3999999999</v>
      </c>
      <c r="Q38" s="96">
        <v>686548.44</v>
      </c>
      <c r="U38" s="96">
        <v>549251.5</v>
      </c>
      <c r="V38" s="96">
        <v>26186.12</v>
      </c>
      <c r="W38" s="118">
        <v>806991.5</v>
      </c>
      <c r="Z38" s="118">
        <v>301437.06</v>
      </c>
      <c r="AA38" s="118">
        <v>66184.740000000005</v>
      </c>
      <c r="AD38" s="118">
        <v>14632</v>
      </c>
    </row>
    <row r="39" spans="1:30" x14ac:dyDescent="0.2">
      <c r="A39" s="283" t="s">
        <v>2143</v>
      </c>
      <c r="B39" s="117">
        <v>1287100.75</v>
      </c>
      <c r="C39" s="117">
        <v>60421.63</v>
      </c>
      <c r="D39" s="117">
        <v>85702.31</v>
      </c>
      <c r="F39" s="283">
        <v>378182.22</v>
      </c>
      <c r="G39" s="283">
        <v>252806.55</v>
      </c>
      <c r="I39" s="263">
        <v>0</v>
      </c>
      <c r="J39" s="263">
        <v>82158.31</v>
      </c>
      <c r="K39" s="263">
        <v>80000</v>
      </c>
      <c r="L39" s="263">
        <v>36.159999999999997</v>
      </c>
      <c r="O39" s="283">
        <v>172536.46</v>
      </c>
      <c r="P39" s="283">
        <v>2381908.6800000002</v>
      </c>
      <c r="Q39" s="96">
        <v>635056.79</v>
      </c>
      <c r="U39" s="96">
        <v>561977.4</v>
      </c>
      <c r="V39" s="96">
        <v>43913.21</v>
      </c>
      <c r="W39" s="118">
        <v>825492.4</v>
      </c>
      <c r="Z39" s="118">
        <v>264430.15000000002</v>
      </c>
      <c r="AA39" s="118">
        <v>88834.72</v>
      </c>
      <c r="AD39" s="118">
        <v>10987</v>
      </c>
    </row>
    <row r="40" spans="1:30" x14ac:dyDescent="0.2">
      <c r="A40" s="283" t="s">
        <v>2144</v>
      </c>
      <c r="B40" s="117">
        <v>451547.75</v>
      </c>
      <c r="C40" s="117">
        <v>22866.51</v>
      </c>
      <c r="D40" s="117">
        <v>130508.7</v>
      </c>
      <c r="F40" s="283">
        <v>810187.29</v>
      </c>
      <c r="G40" s="283">
        <v>229598.42</v>
      </c>
      <c r="I40" s="263">
        <v>0</v>
      </c>
      <c r="J40" s="263">
        <v>85748.51</v>
      </c>
      <c r="L40" s="263">
        <v>498</v>
      </c>
      <c r="O40" s="283">
        <v>131153.24</v>
      </c>
      <c r="P40" s="283">
        <v>2692203.68</v>
      </c>
      <c r="Q40" s="96">
        <v>715339.22</v>
      </c>
      <c r="U40" s="96">
        <v>876367.5</v>
      </c>
      <c r="V40" s="96">
        <v>20676</v>
      </c>
      <c r="W40" s="118">
        <v>1083983.5</v>
      </c>
      <c r="Z40" s="118">
        <v>408766.77</v>
      </c>
      <c r="AA40" s="118">
        <v>120405.14</v>
      </c>
    </row>
    <row r="41" spans="1:30" x14ac:dyDescent="0.2">
      <c r="A41" s="283" t="s">
        <v>2145</v>
      </c>
      <c r="B41" s="117">
        <v>261531.03</v>
      </c>
      <c r="C41" s="117">
        <v>16784</v>
      </c>
      <c r="D41" s="117">
        <v>91142.55</v>
      </c>
      <c r="F41" s="283">
        <v>348469.68</v>
      </c>
      <c r="G41" s="283">
        <v>214337.82</v>
      </c>
      <c r="I41" s="263">
        <v>3500</v>
      </c>
      <c r="J41" s="263">
        <v>35350</v>
      </c>
      <c r="K41" s="263">
        <v>13040</v>
      </c>
      <c r="O41" s="283">
        <v>106873</v>
      </c>
      <c r="P41" s="283">
        <v>2888756.2</v>
      </c>
      <c r="Q41" s="96">
        <v>709262.03</v>
      </c>
      <c r="U41" s="96">
        <v>752447</v>
      </c>
      <c r="V41" s="96">
        <v>40858.99</v>
      </c>
      <c r="W41" s="118">
        <v>1040858</v>
      </c>
      <c r="Z41" s="118">
        <v>338891.86</v>
      </c>
      <c r="AA41" s="118">
        <v>92936.95</v>
      </c>
      <c r="AD41" s="118">
        <v>17321</v>
      </c>
    </row>
    <row r="42" spans="1:30" x14ac:dyDescent="0.2">
      <c r="A42" s="283" t="s">
        <v>2146</v>
      </c>
      <c r="B42" s="117">
        <v>966966.21</v>
      </c>
      <c r="C42" s="117">
        <v>39288.1</v>
      </c>
      <c r="D42" s="117">
        <v>64980.02</v>
      </c>
      <c r="F42" s="283">
        <v>470586.62</v>
      </c>
      <c r="G42" s="283">
        <v>377783.85</v>
      </c>
      <c r="I42" s="263">
        <v>0</v>
      </c>
      <c r="J42" s="263">
        <v>79733</v>
      </c>
      <c r="L42" s="263">
        <v>369.58</v>
      </c>
      <c r="O42" s="283">
        <v>261189.25</v>
      </c>
      <c r="P42" s="283">
        <v>3281518.85</v>
      </c>
      <c r="Q42" s="96">
        <v>1245844.67</v>
      </c>
      <c r="U42" s="96">
        <v>1245426</v>
      </c>
      <c r="V42" s="96">
        <v>193446.56</v>
      </c>
      <c r="W42" s="118">
        <v>1727066</v>
      </c>
      <c r="Z42" s="118">
        <v>625571.15</v>
      </c>
      <c r="AA42" s="118">
        <v>143195.79</v>
      </c>
      <c r="AB42" s="118">
        <v>6507.5</v>
      </c>
      <c r="AD42" s="118">
        <v>16847</v>
      </c>
    </row>
    <row r="43" spans="1:30" x14ac:dyDescent="0.2">
      <c r="A43" s="283" t="s">
        <v>2147</v>
      </c>
      <c r="B43" s="117">
        <v>902865.06</v>
      </c>
      <c r="C43" s="117">
        <v>38452.550000000003</v>
      </c>
      <c r="D43" s="117">
        <v>152537.87</v>
      </c>
      <c r="F43" s="283">
        <v>211004.84</v>
      </c>
      <c r="G43" s="283">
        <v>282173.59000000003</v>
      </c>
      <c r="I43" s="263">
        <v>4800</v>
      </c>
      <c r="J43" s="263">
        <v>67256.3</v>
      </c>
      <c r="L43" s="263">
        <v>400.93</v>
      </c>
      <c r="M43" s="283">
        <v>32500</v>
      </c>
      <c r="O43" s="283">
        <v>282904.31</v>
      </c>
      <c r="P43" s="283">
        <v>3750097.45</v>
      </c>
      <c r="Q43" s="96">
        <v>1064657.02</v>
      </c>
      <c r="U43" s="96">
        <v>963879</v>
      </c>
      <c r="V43" s="96">
        <v>154857.12</v>
      </c>
      <c r="W43" s="118">
        <v>1353499</v>
      </c>
      <c r="Z43" s="118">
        <v>708825.89</v>
      </c>
      <c r="AA43" s="118">
        <v>140323.49</v>
      </c>
      <c r="AD43" s="118">
        <v>34007</v>
      </c>
    </row>
    <row r="44" spans="1:30" x14ac:dyDescent="0.2">
      <c r="A44" s="283" t="s">
        <v>2148</v>
      </c>
      <c r="B44" s="117">
        <v>933502.01</v>
      </c>
      <c r="C44" s="117">
        <v>2123.04</v>
      </c>
      <c r="D44" s="117">
        <v>91292.63</v>
      </c>
      <c r="F44" s="283">
        <v>394636.67</v>
      </c>
      <c r="G44" s="283">
        <v>299509.88</v>
      </c>
      <c r="I44" s="263">
        <v>16900</v>
      </c>
      <c r="J44" s="263">
        <v>30202.12</v>
      </c>
      <c r="K44" s="263">
        <v>362898</v>
      </c>
      <c r="L44" s="263">
        <v>124.88</v>
      </c>
      <c r="O44" s="283">
        <v>105632.35</v>
      </c>
      <c r="P44" s="283">
        <v>1851653.95</v>
      </c>
      <c r="Q44" s="96">
        <v>657835.6</v>
      </c>
      <c r="U44" s="96">
        <v>502071.07</v>
      </c>
      <c r="V44" s="96">
        <v>39802.400000000001</v>
      </c>
      <c r="W44" s="118">
        <v>830431.07</v>
      </c>
      <c r="Z44" s="118">
        <v>325603.37</v>
      </c>
      <c r="AA44" s="118">
        <v>73899.97</v>
      </c>
      <c r="AD44" s="118">
        <v>23978</v>
      </c>
    </row>
    <row r="45" spans="1:30" x14ac:dyDescent="0.2">
      <c r="A45" s="283" t="s">
        <v>2290</v>
      </c>
      <c r="B45" s="117">
        <v>274286.31</v>
      </c>
      <c r="C45" s="117">
        <v>15019.81</v>
      </c>
      <c r="D45" s="117">
        <v>60177.9</v>
      </c>
      <c r="F45" s="283">
        <v>347781.77</v>
      </c>
      <c r="G45" s="283">
        <v>406646.39</v>
      </c>
      <c r="I45" s="263">
        <v>4200</v>
      </c>
      <c r="J45" s="263">
        <v>63125</v>
      </c>
      <c r="L45" s="263">
        <v>0</v>
      </c>
      <c r="O45" s="283">
        <v>91659.91</v>
      </c>
      <c r="P45" s="283">
        <v>1865771.67</v>
      </c>
      <c r="Q45" s="96">
        <v>490096.42</v>
      </c>
      <c r="U45" s="96">
        <v>505778.5</v>
      </c>
      <c r="V45" s="96">
        <v>90239.61</v>
      </c>
      <c r="W45" s="118">
        <v>750194.5</v>
      </c>
      <c r="Z45" s="118">
        <v>338020.09</v>
      </c>
      <c r="AA45" s="118">
        <v>90123.07</v>
      </c>
      <c r="AD45" s="118">
        <v>6012</v>
      </c>
    </row>
    <row r="46" spans="1:30" x14ac:dyDescent="0.2">
      <c r="A46" s="283" t="s">
        <v>2291</v>
      </c>
      <c r="B46" s="117">
        <v>280401.87</v>
      </c>
      <c r="C46" s="117">
        <v>335</v>
      </c>
      <c r="D46" s="117">
        <v>66018.28</v>
      </c>
      <c r="F46" s="283">
        <v>593094.42000000004</v>
      </c>
      <c r="G46" s="283">
        <v>151285.98000000001</v>
      </c>
      <c r="I46" s="263">
        <v>0</v>
      </c>
      <c r="J46" s="263">
        <v>35050.26</v>
      </c>
      <c r="L46" s="263">
        <v>115.89</v>
      </c>
      <c r="M46" s="283">
        <v>47300</v>
      </c>
      <c r="O46" s="283">
        <v>155426.15</v>
      </c>
      <c r="P46" s="283">
        <v>1234901.48</v>
      </c>
      <c r="Q46" s="96">
        <v>350662.75</v>
      </c>
      <c r="U46" s="96">
        <v>559844</v>
      </c>
      <c r="V46" s="96">
        <v>59875.43</v>
      </c>
      <c r="W46" s="118">
        <v>761894</v>
      </c>
      <c r="Z46" s="118">
        <v>179619.15</v>
      </c>
      <c r="AA46" s="118">
        <v>80760.820000000007</v>
      </c>
      <c r="AD46" s="118">
        <v>6324</v>
      </c>
    </row>
    <row r="47" spans="1:30" x14ac:dyDescent="0.2">
      <c r="A47" s="283" t="s">
        <v>2309</v>
      </c>
      <c r="B47" s="117">
        <v>431056.37</v>
      </c>
      <c r="C47" s="117">
        <v>0</v>
      </c>
      <c r="D47" s="117">
        <v>57054.05</v>
      </c>
      <c r="F47" s="283">
        <v>1127813.94</v>
      </c>
      <c r="G47" s="283">
        <v>259960.55</v>
      </c>
      <c r="I47" s="263">
        <v>3500</v>
      </c>
      <c r="J47" s="263">
        <v>44410.97</v>
      </c>
      <c r="M47" s="283">
        <v>185261.87</v>
      </c>
      <c r="O47" s="283">
        <v>55176.89</v>
      </c>
      <c r="P47" s="283">
        <v>2300894.7000000002</v>
      </c>
      <c r="Q47" s="96">
        <v>551875.30000000005</v>
      </c>
      <c r="U47" s="96">
        <v>608384</v>
      </c>
      <c r="V47" s="96">
        <v>45272.17</v>
      </c>
      <c r="W47" s="118">
        <v>929534</v>
      </c>
      <c r="Z47" s="118">
        <v>323227.43</v>
      </c>
      <c r="AA47" s="118">
        <v>98131.99</v>
      </c>
    </row>
    <row r="48" spans="1:30" x14ac:dyDescent="0.2">
      <c r="A48" s="283" t="s">
        <v>2316</v>
      </c>
      <c r="B48" s="117">
        <v>609894.94999999995</v>
      </c>
      <c r="C48" s="117">
        <v>17810</v>
      </c>
      <c r="D48" s="117">
        <v>60576.84</v>
      </c>
      <c r="F48" s="283">
        <v>4125351.52</v>
      </c>
      <c r="G48" s="283">
        <v>239182.63</v>
      </c>
      <c r="I48" s="263">
        <v>8000</v>
      </c>
      <c r="J48" s="263">
        <v>41120.32</v>
      </c>
      <c r="O48" s="283">
        <v>136210.07</v>
      </c>
      <c r="P48" s="283">
        <v>4006426</v>
      </c>
      <c r="Q48" s="96">
        <v>770524.25</v>
      </c>
      <c r="U48" s="96">
        <v>338571.5</v>
      </c>
      <c r="V48" s="96">
        <v>34500</v>
      </c>
      <c r="W48" s="118">
        <v>630621.5</v>
      </c>
      <c r="Z48" s="118">
        <v>271999.21999999997</v>
      </c>
      <c r="AA48" s="118">
        <v>144896.79999999999</v>
      </c>
      <c r="AD48" s="118">
        <v>14652</v>
      </c>
    </row>
    <row r="49" spans="1:30" x14ac:dyDescent="0.2">
      <c r="A49" s="283" t="s">
        <v>2149</v>
      </c>
      <c r="B49" s="117">
        <v>187849.83</v>
      </c>
      <c r="C49" s="117">
        <v>166405.31</v>
      </c>
      <c r="D49" s="117">
        <v>133240.59</v>
      </c>
      <c r="F49" s="283">
        <v>356482.4</v>
      </c>
      <c r="G49" s="283">
        <v>305893.87</v>
      </c>
      <c r="I49" s="263">
        <v>8000</v>
      </c>
      <c r="J49" s="263">
        <v>2719.13</v>
      </c>
      <c r="O49" s="283">
        <v>-110</v>
      </c>
      <c r="P49" s="283">
        <v>1877057.75</v>
      </c>
      <c r="Q49" s="96">
        <v>508153.97</v>
      </c>
      <c r="U49" s="96">
        <v>753023.5</v>
      </c>
      <c r="V49" s="96">
        <v>19950</v>
      </c>
      <c r="W49" s="118">
        <v>891948.5</v>
      </c>
      <c r="Z49" s="118">
        <v>334133.78000000003</v>
      </c>
      <c r="AA49" s="118">
        <v>80174.039999999994</v>
      </c>
    </row>
    <row r="50" spans="1:30" x14ac:dyDescent="0.2">
      <c r="A50" s="283" t="s">
        <v>2150</v>
      </c>
      <c r="B50" s="117">
        <v>116090.01</v>
      </c>
      <c r="C50" s="117">
        <v>188410.39</v>
      </c>
      <c r="D50" s="117">
        <v>102653.92</v>
      </c>
      <c r="F50" s="283">
        <v>469232.6</v>
      </c>
      <c r="G50" s="283">
        <v>336346.5</v>
      </c>
      <c r="I50" s="263">
        <v>0</v>
      </c>
      <c r="J50" s="263">
        <v>30270</v>
      </c>
      <c r="P50" s="283">
        <v>2506199.65</v>
      </c>
      <c r="Q50" s="96">
        <v>450485.73</v>
      </c>
      <c r="R50" s="96">
        <v>143820</v>
      </c>
      <c r="U50" s="96">
        <v>1097445.3999999999</v>
      </c>
      <c r="W50" s="118">
        <v>1169521.3999999999</v>
      </c>
      <c r="Z50" s="118">
        <v>271907.09999999998</v>
      </c>
      <c r="AA50" s="118">
        <v>36566.699999999997</v>
      </c>
    </row>
    <row r="51" spans="1:30" x14ac:dyDescent="0.2">
      <c r="A51" s="283" t="s">
        <v>2151</v>
      </c>
      <c r="B51" s="117">
        <v>109387.71</v>
      </c>
      <c r="C51" s="117">
        <v>22763.88</v>
      </c>
      <c r="D51" s="117">
        <v>79529.440000000002</v>
      </c>
      <c r="F51" s="283">
        <v>4347.49</v>
      </c>
      <c r="G51" s="283">
        <v>189638.05</v>
      </c>
      <c r="I51" s="263">
        <v>4500</v>
      </c>
      <c r="J51" s="263">
        <v>32617.81</v>
      </c>
      <c r="N51" s="283">
        <v>-238853.94</v>
      </c>
      <c r="O51" s="283">
        <v>1635</v>
      </c>
      <c r="P51" s="283">
        <v>1985151.03</v>
      </c>
      <c r="Q51" s="96">
        <v>515556.85</v>
      </c>
      <c r="R51" s="96">
        <v>115450</v>
      </c>
      <c r="U51" s="96">
        <v>622331.5</v>
      </c>
      <c r="V51" s="96">
        <v>61200</v>
      </c>
      <c r="W51" s="118">
        <v>792481.5</v>
      </c>
      <c r="Z51" s="118">
        <v>451081.51</v>
      </c>
      <c r="AA51" s="118">
        <v>68009.399999999994</v>
      </c>
    </row>
    <row r="52" spans="1:30" x14ac:dyDescent="0.2">
      <c r="A52" s="283" t="s">
        <v>2152</v>
      </c>
      <c r="B52" s="117">
        <v>146381.01999999999</v>
      </c>
      <c r="C52" s="117">
        <v>73099.759999999995</v>
      </c>
      <c r="D52" s="117">
        <v>100071.93</v>
      </c>
      <c r="F52" s="283">
        <v>769272.9</v>
      </c>
      <c r="G52" s="283">
        <v>254307.76</v>
      </c>
      <c r="I52" s="263">
        <v>49862</v>
      </c>
      <c r="J52" s="263">
        <v>30315</v>
      </c>
      <c r="N52" s="283">
        <v>-274361.78999999998</v>
      </c>
      <c r="O52" s="283">
        <v>-355164.49</v>
      </c>
      <c r="P52" s="283">
        <v>1821817.03</v>
      </c>
      <c r="Q52" s="96">
        <v>666437.02</v>
      </c>
      <c r="R52" s="96">
        <v>70000</v>
      </c>
      <c r="U52" s="96">
        <v>991753</v>
      </c>
      <c r="W52" s="118">
        <v>1215968</v>
      </c>
      <c r="Z52" s="118">
        <v>347553.3</v>
      </c>
      <c r="AA52" s="118">
        <v>30684.1</v>
      </c>
    </row>
    <row r="53" spans="1:30" x14ac:dyDescent="0.2">
      <c r="A53" s="283" t="s">
        <v>2153</v>
      </c>
      <c r="B53" s="117">
        <v>232250.37</v>
      </c>
      <c r="C53" s="117">
        <v>222557.82</v>
      </c>
      <c r="D53" s="117">
        <v>300461.31</v>
      </c>
      <c r="F53" s="283">
        <v>552251.15</v>
      </c>
      <c r="G53" s="283">
        <v>501763.11</v>
      </c>
      <c r="I53" s="263">
        <v>33100</v>
      </c>
      <c r="J53" s="263">
        <v>633779.72</v>
      </c>
      <c r="O53" s="283">
        <v>-4978786.1500000004</v>
      </c>
      <c r="P53" s="283">
        <v>1102265.42</v>
      </c>
      <c r="Q53" s="96">
        <v>745989.53</v>
      </c>
      <c r="U53" s="96">
        <v>806715</v>
      </c>
      <c r="W53" s="118">
        <v>1337835</v>
      </c>
      <c r="Z53" s="118">
        <v>615273.52</v>
      </c>
      <c r="AA53" s="118">
        <v>44801</v>
      </c>
      <c r="AC53" s="118">
        <v>32428</v>
      </c>
      <c r="AD53" s="118">
        <v>4750</v>
      </c>
    </row>
    <row r="54" spans="1:30" x14ac:dyDescent="0.2">
      <c r="A54" s="283" t="s">
        <v>2154</v>
      </c>
      <c r="B54" s="117">
        <v>279320.90000000002</v>
      </c>
      <c r="C54" s="117">
        <v>169302.32</v>
      </c>
      <c r="D54" s="117">
        <v>73651.98</v>
      </c>
      <c r="F54" s="283">
        <v>127149.51</v>
      </c>
      <c r="G54" s="283">
        <v>147604.74</v>
      </c>
      <c r="I54" s="263">
        <v>0</v>
      </c>
      <c r="J54" s="263">
        <v>26700</v>
      </c>
      <c r="N54" s="283">
        <v>-120959.07</v>
      </c>
      <c r="P54" s="283">
        <v>2172216.88</v>
      </c>
      <c r="Q54" s="96">
        <v>361628.8</v>
      </c>
      <c r="R54" s="96">
        <v>75000</v>
      </c>
      <c r="U54" s="96">
        <v>514171.5</v>
      </c>
      <c r="V54" s="96">
        <v>152950</v>
      </c>
      <c r="W54" s="118">
        <v>653161.5</v>
      </c>
      <c r="Z54" s="118">
        <v>495165.04</v>
      </c>
      <c r="AA54" s="118">
        <v>40719.1</v>
      </c>
    </row>
    <row r="55" spans="1:30" x14ac:dyDescent="0.2">
      <c r="A55" s="283" t="s">
        <v>2155</v>
      </c>
      <c r="B55" s="117">
        <v>90947.44</v>
      </c>
      <c r="C55" s="117">
        <v>108665.56</v>
      </c>
      <c r="D55" s="117">
        <v>63845.45</v>
      </c>
      <c r="F55" s="283">
        <v>1241502.3999999999</v>
      </c>
      <c r="G55" s="283">
        <v>579318.49</v>
      </c>
      <c r="I55" s="263">
        <v>8500</v>
      </c>
      <c r="J55" s="263">
        <v>46490</v>
      </c>
      <c r="P55" s="283">
        <v>1936400.69</v>
      </c>
      <c r="Q55" s="96">
        <v>449983.42</v>
      </c>
      <c r="U55" s="96">
        <v>585000</v>
      </c>
      <c r="W55" s="118">
        <v>732860</v>
      </c>
      <c r="Z55" s="118">
        <v>227092.88</v>
      </c>
      <c r="AA55" s="118">
        <v>55956</v>
      </c>
    </row>
    <row r="56" spans="1:30" x14ac:dyDescent="0.2">
      <c r="A56" s="283" t="s">
        <v>2156</v>
      </c>
      <c r="B56" s="117">
        <v>177513.81</v>
      </c>
      <c r="C56" s="117">
        <v>43903.6</v>
      </c>
      <c r="D56" s="117">
        <v>158484.49</v>
      </c>
      <c r="F56" s="283">
        <v>44728.959999999999</v>
      </c>
      <c r="G56" s="283">
        <v>404011.54</v>
      </c>
      <c r="I56" s="263">
        <v>5000</v>
      </c>
      <c r="J56" s="263">
        <v>48341.66</v>
      </c>
      <c r="N56" s="283">
        <v>297917.32</v>
      </c>
      <c r="P56" s="283">
        <v>1262941.0900000001</v>
      </c>
      <c r="Q56" s="96">
        <v>718915.92</v>
      </c>
      <c r="U56" s="96">
        <v>1003173.5</v>
      </c>
      <c r="V56" s="96">
        <v>143400</v>
      </c>
      <c r="W56" s="118">
        <v>1413773.5</v>
      </c>
      <c r="Z56" s="118">
        <v>506028.52</v>
      </c>
      <c r="AA56" s="118">
        <v>45764.1</v>
      </c>
    </row>
    <row r="57" spans="1:30" x14ac:dyDescent="0.2">
      <c r="A57" s="283" t="s">
        <v>2292</v>
      </c>
      <c r="B57" s="117">
        <v>93137.81</v>
      </c>
      <c r="C57" s="117">
        <v>45268</v>
      </c>
      <c r="D57" s="117">
        <v>91111.84</v>
      </c>
      <c r="F57" s="283">
        <v>545767.07999999996</v>
      </c>
      <c r="G57" s="283">
        <v>613253.56999999995</v>
      </c>
      <c r="I57" s="263">
        <v>2500</v>
      </c>
      <c r="J57" s="263">
        <v>45619.38</v>
      </c>
      <c r="M57" s="283">
        <v>5220</v>
      </c>
      <c r="O57" s="283">
        <v>-198176.71</v>
      </c>
      <c r="P57" s="283">
        <v>2033596.36</v>
      </c>
      <c r="Q57" s="96">
        <v>699018.86</v>
      </c>
      <c r="U57" s="96">
        <v>892200</v>
      </c>
      <c r="V57" s="96">
        <v>151600</v>
      </c>
      <c r="W57" s="118">
        <v>1310898</v>
      </c>
      <c r="Z57" s="118">
        <v>422873.31</v>
      </c>
      <c r="AA57" s="118">
        <v>53638.15</v>
      </c>
    </row>
    <row r="58" spans="1:30" x14ac:dyDescent="0.2">
      <c r="A58" s="283" t="s">
        <v>2293</v>
      </c>
      <c r="B58" s="117">
        <v>73998.31</v>
      </c>
      <c r="C58" s="117">
        <v>203704.44</v>
      </c>
      <c r="D58" s="117">
        <v>139091.95000000001</v>
      </c>
      <c r="F58" s="283">
        <v>662678.67000000004</v>
      </c>
      <c r="G58" s="283">
        <v>146540.66</v>
      </c>
      <c r="I58" s="263">
        <v>10500</v>
      </c>
      <c r="J58" s="263">
        <v>75145.69</v>
      </c>
      <c r="O58" s="283">
        <v>-184915.92</v>
      </c>
      <c r="P58" s="283">
        <v>2378594.3199999998</v>
      </c>
      <c r="Q58" s="96">
        <v>979826.94</v>
      </c>
      <c r="R58" s="96">
        <v>105000</v>
      </c>
      <c r="U58" s="96">
        <v>803740</v>
      </c>
      <c r="W58" s="118">
        <v>1035865.99</v>
      </c>
      <c r="Z58" s="118">
        <v>709556.31</v>
      </c>
      <c r="AA58" s="118">
        <v>116538.18</v>
      </c>
    </row>
    <row r="59" spans="1:30" x14ac:dyDescent="0.2">
      <c r="A59" s="283" t="s">
        <v>2294</v>
      </c>
      <c r="B59" s="117">
        <v>73650.84</v>
      </c>
      <c r="C59" s="117">
        <v>71300.649999999994</v>
      </c>
      <c r="D59" s="117">
        <v>327948.14</v>
      </c>
      <c r="F59" s="283">
        <v>1680666.01</v>
      </c>
      <c r="G59" s="283">
        <v>456303.68</v>
      </c>
      <c r="I59" s="263">
        <v>12000</v>
      </c>
      <c r="J59" s="263">
        <v>69690.78</v>
      </c>
      <c r="N59" s="283">
        <v>193379.24</v>
      </c>
      <c r="P59" s="283">
        <v>2522084.4900000002</v>
      </c>
      <c r="Q59" s="96">
        <v>665602.29</v>
      </c>
      <c r="U59" s="96">
        <v>643604.5</v>
      </c>
      <c r="V59" s="96">
        <v>500</v>
      </c>
      <c r="W59" s="118">
        <v>868874.5</v>
      </c>
      <c r="Z59" s="118">
        <v>241930.98</v>
      </c>
      <c r="AA59" s="118">
        <v>24371.8</v>
      </c>
      <c r="AB59" s="118">
        <v>34614.199999999997</v>
      </c>
    </row>
    <row r="60" spans="1:30" x14ac:dyDescent="0.2">
      <c r="A60" s="283" t="s">
        <v>2157</v>
      </c>
      <c r="B60" s="117">
        <v>1464023.84</v>
      </c>
      <c r="C60" s="117">
        <v>77461.5</v>
      </c>
      <c r="D60" s="117">
        <v>80165.14</v>
      </c>
      <c r="F60" s="283">
        <v>342563.7</v>
      </c>
      <c r="G60" s="283">
        <v>481318.73</v>
      </c>
      <c r="I60" s="263">
        <v>1550</v>
      </c>
      <c r="J60" s="263">
        <v>74785.27</v>
      </c>
      <c r="L60" s="263">
        <v>0</v>
      </c>
      <c r="N60" s="283">
        <v>-353995.67</v>
      </c>
      <c r="O60" s="283">
        <v>228262.56</v>
      </c>
      <c r="P60" s="283">
        <v>2222830.3199999998</v>
      </c>
      <c r="Q60" s="96">
        <v>913759.83</v>
      </c>
      <c r="R60" s="96">
        <v>126260</v>
      </c>
      <c r="U60" s="96">
        <v>422957.5</v>
      </c>
      <c r="V60" s="96">
        <v>7500</v>
      </c>
      <c r="W60" s="118">
        <v>689657.5</v>
      </c>
      <c r="Z60" s="118">
        <v>381852.66</v>
      </c>
      <c r="AA60" s="118">
        <v>89483.74</v>
      </c>
    </row>
    <row r="61" spans="1:30" x14ac:dyDescent="0.2">
      <c r="A61" s="283" t="s">
        <v>2158</v>
      </c>
      <c r="B61" s="117">
        <v>2828329.31</v>
      </c>
      <c r="C61" s="117">
        <v>57475</v>
      </c>
      <c r="D61" s="117">
        <v>183350.96</v>
      </c>
      <c r="F61" s="283">
        <v>2707041.4</v>
      </c>
      <c r="G61" s="283">
        <v>1500523.69</v>
      </c>
      <c r="I61" s="263">
        <v>26200</v>
      </c>
      <c r="J61" s="263">
        <v>112177.32</v>
      </c>
      <c r="L61" s="263">
        <v>3.35</v>
      </c>
      <c r="N61" s="283">
        <v>2697686.89</v>
      </c>
      <c r="O61" s="283">
        <v>24192.07</v>
      </c>
      <c r="P61" s="283">
        <v>3033155.83</v>
      </c>
      <c r="Q61" s="96">
        <v>1767085.3</v>
      </c>
      <c r="R61" s="96">
        <v>577116</v>
      </c>
      <c r="U61" s="96">
        <v>1704867.5</v>
      </c>
      <c r="V61" s="96">
        <v>677700</v>
      </c>
      <c r="W61" s="118">
        <v>2277147.5</v>
      </c>
      <c r="Z61" s="118">
        <v>939427.15</v>
      </c>
      <c r="AA61" s="118">
        <v>77829.25</v>
      </c>
    </row>
    <row r="62" spans="1:30" x14ac:dyDescent="0.2">
      <c r="A62" s="283" t="s">
        <v>2159</v>
      </c>
      <c r="B62" s="117">
        <v>243686.14</v>
      </c>
      <c r="C62" s="117">
        <v>133029.91</v>
      </c>
      <c r="D62" s="117">
        <v>352694.47</v>
      </c>
      <c r="F62" s="283">
        <v>714484.52</v>
      </c>
      <c r="G62" s="283">
        <v>661098.13</v>
      </c>
      <c r="I62" s="263">
        <v>9000</v>
      </c>
      <c r="J62" s="263">
        <v>37352.46</v>
      </c>
      <c r="L62" s="263">
        <v>500</v>
      </c>
      <c r="O62" s="283">
        <v>-185644.66</v>
      </c>
      <c r="P62" s="283">
        <v>2266667.36</v>
      </c>
      <c r="Q62" s="96">
        <v>766073.69</v>
      </c>
      <c r="U62" s="96">
        <v>974717.5</v>
      </c>
      <c r="V62" s="96">
        <v>7500</v>
      </c>
      <c r="W62" s="118">
        <v>1308009.5</v>
      </c>
      <c r="Z62" s="118">
        <v>345290.02</v>
      </c>
      <c r="AA62" s="118">
        <v>99853.99</v>
      </c>
      <c r="AC62" s="118">
        <v>1126.67</v>
      </c>
    </row>
    <row r="63" spans="1:30" x14ac:dyDescent="0.2">
      <c r="A63" s="283" t="s">
        <v>2160</v>
      </c>
      <c r="B63" s="117">
        <v>403753.13</v>
      </c>
      <c r="C63" s="117">
        <v>74241.34</v>
      </c>
      <c r="D63" s="117">
        <v>46322.21</v>
      </c>
      <c r="F63" s="283">
        <v>169680.96</v>
      </c>
      <c r="G63" s="283">
        <v>240750.43</v>
      </c>
      <c r="I63" s="263">
        <v>3500</v>
      </c>
      <c r="J63" s="263">
        <v>31363.26</v>
      </c>
      <c r="L63" s="263">
        <v>1951.45</v>
      </c>
      <c r="O63" s="283">
        <v>-1120376.51</v>
      </c>
      <c r="P63" s="283">
        <v>1987498.73</v>
      </c>
      <c r="Q63" s="96">
        <v>656574.44999999995</v>
      </c>
      <c r="U63" s="96">
        <v>400102.5</v>
      </c>
      <c r="V63" s="96">
        <v>31200</v>
      </c>
      <c r="W63" s="118">
        <v>631902.5</v>
      </c>
      <c r="Z63" s="118">
        <v>304261.33</v>
      </c>
      <c r="AA63" s="118">
        <v>96464.79</v>
      </c>
    </row>
    <row r="64" spans="1:30" x14ac:dyDescent="0.2">
      <c r="A64" s="283" t="s">
        <v>2161</v>
      </c>
      <c r="B64" s="117">
        <v>606860.81000000006</v>
      </c>
      <c r="C64" s="117">
        <v>10025</v>
      </c>
      <c r="D64" s="117">
        <v>85836.13</v>
      </c>
      <c r="F64" s="283">
        <v>176308.98</v>
      </c>
      <c r="G64" s="283">
        <v>181762</v>
      </c>
      <c r="I64" s="263">
        <v>3100</v>
      </c>
      <c r="J64" s="263">
        <v>45871.61</v>
      </c>
      <c r="L64" s="263">
        <v>0</v>
      </c>
      <c r="N64" s="283">
        <v>418050.96</v>
      </c>
      <c r="O64" s="283">
        <v>217407.24</v>
      </c>
      <c r="P64" s="283">
        <v>132947.94</v>
      </c>
      <c r="Q64" s="96">
        <v>1242727.8899999999</v>
      </c>
      <c r="R64" s="96">
        <v>40000</v>
      </c>
      <c r="U64" s="96">
        <v>355548.5</v>
      </c>
      <c r="V64" s="96">
        <v>61000</v>
      </c>
      <c r="W64" s="118">
        <v>803798.5</v>
      </c>
      <c r="Z64" s="118">
        <v>452584.72</v>
      </c>
      <c r="AA64" s="118">
        <v>65889</v>
      </c>
      <c r="AD64" s="118">
        <v>2604</v>
      </c>
    </row>
    <row r="65" spans="1:30" x14ac:dyDescent="0.2">
      <c r="A65" s="283" t="s">
        <v>2163</v>
      </c>
      <c r="B65" s="117">
        <v>638388.65</v>
      </c>
      <c r="C65" s="117">
        <v>210733.75</v>
      </c>
      <c r="D65" s="117">
        <v>217333.76000000001</v>
      </c>
      <c r="F65" s="283">
        <v>385620.39</v>
      </c>
      <c r="G65" s="283">
        <v>292658.67</v>
      </c>
      <c r="I65" s="263">
        <v>15600</v>
      </c>
      <c r="J65" s="263">
        <v>54783.27</v>
      </c>
      <c r="L65" s="263">
        <v>3730</v>
      </c>
      <c r="N65" s="283">
        <v>-1499661.35</v>
      </c>
      <c r="O65" s="283">
        <v>0.94</v>
      </c>
      <c r="P65" s="283">
        <v>2590732.39</v>
      </c>
      <c r="Q65" s="96">
        <v>1625736.93</v>
      </c>
      <c r="U65" s="96">
        <v>1090884</v>
      </c>
      <c r="V65" s="96">
        <v>97726</v>
      </c>
      <c r="W65" s="118">
        <v>1601860</v>
      </c>
      <c r="Z65" s="118">
        <v>508813.41</v>
      </c>
      <c r="AA65" s="118">
        <v>30338.55</v>
      </c>
    </row>
    <row r="66" spans="1:30" x14ac:dyDescent="0.2">
      <c r="A66" s="283" t="s">
        <v>2164</v>
      </c>
      <c r="B66" s="117">
        <v>986102</v>
      </c>
      <c r="C66" s="117">
        <v>340701.88</v>
      </c>
      <c r="D66" s="117">
        <v>29904.62</v>
      </c>
      <c r="F66" s="283">
        <v>1140176.3700000001</v>
      </c>
      <c r="G66" s="283">
        <v>221013.1</v>
      </c>
      <c r="I66" s="263">
        <v>1500</v>
      </c>
      <c r="J66" s="263">
        <v>36140.449999999997</v>
      </c>
      <c r="L66" s="263">
        <v>344.36</v>
      </c>
      <c r="N66" s="283">
        <v>150061.75</v>
      </c>
      <c r="O66" s="283">
        <v>703960.82</v>
      </c>
      <c r="P66" s="283">
        <v>2642678.98</v>
      </c>
      <c r="Q66" s="96">
        <v>592919.13</v>
      </c>
      <c r="U66" s="96">
        <v>619535</v>
      </c>
      <c r="V66" s="96">
        <v>76000</v>
      </c>
      <c r="W66" s="118">
        <v>836035</v>
      </c>
      <c r="Z66" s="118">
        <v>313146.69</v>
      </c>
      <c r="AA66" s="118">
        <v>102807.7</v>
      </c>
      <c r="AD66" s="118">
        <v>8321.89</v>
      </c>
    </row>
    <row r="67" spans="1:30" x14ac:dyDescent="0.2">
      <c r="A67" s="283" t="s">
        <v>2167</v>
      </c>
      <c r="B67" s="117">
        <v>718251.49</v>
      </c>
      <c r="C67" s="117">
        <v>51546.25</v>
      </c>
      <c r="D67" s="117">
        <v>92165.01</v>
      </c>
      <c r="F67" s="283">
        <v>875439</v>
      </c>
      <c r="G67" s="283">
        <v>381703.29</v>
      </c>
      <c r="I67" s="263">
        <v>6000</v>
      </c>
      <c r="J67" s="263">
        <v>52940.49</v>
      </c>
      <c r="L67" s="263">
        <v>2630</v>
      </c>
      <c r="O67" s="283">
        <v>290199.67999999999</v>
      </c>
      <c r="P67" s="283">
        <v>1770327</v>
      </c>
      <c r="Q67" s="96">
        <v>851939.81</v>
      </c>
      <c r="U67" s="96">
        <v>484405.8</v>
      </c>
      <c r="V67" s="96">
        <v>7500</v>
      </c>
      <c r="W67" s="118">
        <v>782805.8</v>
      </c>
      <c r="Z67" s="118">
        <v>456368.05</v>
      </c>
      <c r="AA67" s="118">
        <v>58775.89</v>
      </c>
    </row>
    <row r="68" spans="1:30" x14ac:dyDescent="0.2">
      <c r="A68" s="283" t="s">
        <v>2168</v>
      </c>
      <c r="B68" s="117">
        <v>532233.17000000004</v>
      </c>
      <c r="C68" s="117">
        <v>52667.34</v>
      </c>
      <c r="D68" s="117">
        <v>159644.84</v>
      </c>
      <c r="F68" s="283">
        <v>868985.01</v>
      </c>
      <c r="G68" s="283">
        <v>676578.6</v>
      </c>
      <c r="I68" s="263">
        <v>32208</v>
      </c>
      <c r="J68" s="263">
        <v>36050.019999999997</v>
      </c>
      <c r="L68" s="263">
        <v>482.64</v>
      </c>
      <c r="P68" s="283">
        <v>3470807.24</v>
      </c>
      <c r="Q68" s="96">
        <v>839788.18</v>
      </c>
      <c r="U68" s="96">
        <v>290790</v>
      </c>
      <c r="W68" s="118">
        <v>576240</v>
      </c>
      <c r="Z68" s="118">
        <v>395425.05</v>
      </c>
      <c r="AA68" s="118">
        <v>41924.18</v>
      </c>
    </row>
    <row r="69" spans="1:30" x14ac:dyDescent="0.2">
      <c r="A69" s="283" t="s">
        <v>2169</v>
      </c>
      <c r="B69" s="117">
        <v>190632.2</v>
      </c>
      <c r="C69" s="117">
        <v>74628.289999999994</v>
      </c>
      <c r="D69" s="117">
        <v>29011.42</v>
      </c>
      <c r="F69" s="283">
        <v>186140.26</v>
      </c>
      <c r="G69" s="283">
        <v>610779.4</v>
      </c>
      <c r="I69" s="263">
        <v>3994.44</v>
      </c>
      <c r="J69" s="263">
        <v>32858.94</v>
      </c>
      <c r="L69" s="263">
        <v>1580</v>
      </c>
      <c r="O69" s="283">
        <v>-175425.58</v>
      </c>
      <c r="P69" s="283">
        <v>1201384.94</v>
      </c>
      <c r="Q69" s="96">
        <v>524292.52</v>
      </c>
      <c r="U69" s="96">
        <v>400885</v>
      </c>
      <c r="V69" s="96">
        <v>7500</v>
      </c>
      <c r="W69" s="118">
        <v>577935</v>
      </c>
      <c r="Z69" s="118">
        <v>271045.94</v>
      </c>
      <c r="AA69" s="118">
        <v>30575.75</v>
      </c>
    </row>
    <row r="70" spans="1:30" x14ac:dyDescent="0.2">
      <c r="A70" s="283" t="s">
        <v>2171</v>
      </c>
      <c r="B70" s="117">
        <v>448486.85</v>
      </c>
      <c r="C70" s="117">
        <v>24900.26</v>
      </c>
      <c r="D70" s="117">
        <v>69705.67</v>
      </c>
      <c r="F70" s="283">
        <v>361184.92</v>
      </c>
      <c r="G70" s="283">
        <v>244394.91</v>
      </c>
      <c r="I70" s="263">
        <v>1550</v>
      </c>
      <c r="J70" s="263">
        <v>45200</v>
      </c>
      <c r="L70" s="263">
        <v>0.02</v>
      </c>
      <c r="O70" s="283">
        <v>-1490846.97</v>
      </c>
      <c r="P70" s="283">
        <v>2538134.58</v>
      </c>
      <c r="Q70" s="96">
        <v>709186.39</v>
      </c>
      <c r="U70" s="96">
        <v>1079177.5</v>
      </c>
      <c r="V70" s="96">
        <v>57800</v>
      </c>
      <c r="W70" s="118">
        <v>1350577.5</v>
      </c>
      <c r="Z70" s="118">
        <v>416437.46</v>
      </c>
      <c r="AA70" s="118">
        <v>11789.95</v>
      </c>
      <c r="AD70" s="118">
        <v>1302</v>
      </c>
    </row>
    <row r="71" spans="1:30" x14ac:dyDescent="0.2">
      <c r="A71" s="283" t="s">
        <v>2172</v>
      </c>
      <c r="B71" s="117">
        <v>500890.77</v>
      </c>
      <c r="C71" s="117">
        <v>0</v>
      </c>
      <c r="D71" s="117">
        <v>51473.9</v>
      </c>
      <c r="F71" s="283">
        <v>312983.03999999998</v>
      </c>
      <c r="G71" s="283">
        <v>434295.76</v>
      </c>
      <c r="I71" s="263">
        <v>4000</v>
      </c>
      <c r="J71" s="263">
        <v>44525</v>
      </c>
      <c r="L71" s="263">
        <v>0</v>
      </c>
      <c r="O71" s="283">
        <v>-684074.32</v>
      </c>
      <c r="P71" s="283">
        <v>1881601.57</v>
      </c>
      <c r="Q71" s="96">
        <v>914028.3</v>
      </c>
      <c r="U71" s="96">
        <v>619090</v>
      </c>
      <c r="V71" s="96">
        <v>12500</v>
      </c>
      <c r="W71" s="118">
        <v>935640</v>
      </c>
      <c r="Z71" s="118">
        <v>325860.25</v>
      </c>
      <c r="AA71" s="118">
        <v>88300.83</v>
      </c>
    </row>
    <row r="72" spans="1:30" x14ac:dyDescent="0.2">
      <c r="A72" s="283" t="s">
        <v>2173</v>
      </c>
      <c r="B72" s="117">
        <v>520562.14</v>
      </c>
      <c r="C72" s="117">
        <v>55162</v>
      </c>
      <c r="D72" s="117">
        <v>28405.29</v>
      </c>
      <c r="F72" s="283">
        <v>531349.30000000005</v>
      </c>
      <c r="G72" s="283">
        <v>210219.84</v>
      </c>
      <c r="I72" s="263">
        <v>3570</v>
      </c>
      <c r="J72" s="263">
        <v>26803.63</v>
      </c>
      <c r="L72" s="263">
        <v>1935</v>
      </c>
      <c r="N72" s="283">
        <v>-1595274.18</v>
      </c>
      <c r="P72" s="283">
        <v>2618687.59</v>
      </c>
      <c r="Q72" s="96">
        <v>927793.48</v>
      </c>
      <c r="U72" s="96">
        <v>177712.5</v>
      </c>
      <c r="W72" s="118">
        <v>457362.5</v>
      </c>
      <c r="Z72" s="118">
        <v>259081</v>
      </c>
      <c r="AA72" s="118">
        <v>71357.95</v>
      </c>
      <c r="AD72" s="118">
        <v>5168</v>
      </c>
    </row>
    <row r="73" spans="1:30" x14ac:dyDescent="0.2">
      <c r="A73" s="283" t="s">
        <v>2174</v>
      </c>
      <c r="B73" s="117">
        <v>326178.90000000002</v>
      </c>
      <c r="C73" s="117">
        <v>102570.07</v>
      </c>
      <c r="D73" s="117">
        <v>37369.35</v>
      </c>
      <c r="F73" s="283">
        <v>29901.88</v>
      </c>
      <c r="G73" s="283">
        <v>117904.08</v>
      </c>
      <c r="I73" s="263">
        <v>2000</v>
      </c>
      <c r="J73" s="263">
        <v>38367.85</v>
      </c>
      <c r="L73" s="263">
        <v>530</v>
      </c>
      <c r="O73" s="283">
        <v>48036.44</v>
      </c>
      <c r="P73" s="283">
        <v>2255161.35</v>
      </c>
      <c r="Q73" s="96">
        <v>627686.12</v>
      </c>
      <c r="R73" s="96">
        <v>77000</v>
      </c>
      <c r="U73" s="96">
        <v>425910</v>
      </c>
      <c r="V73" s="96">
        <v>40800</v>
      </c>
      <c r="W73" s="118">
        <v>528310</v>
      </c>
      <c r="Z73" s="118">
        <v>327423</v>
      </c>
      <c r="AA73" s="118">
        <v>22762.93</v>
      </c>
      <c r="AD73" s="118">
        <v>868.01</v>
      </c>
    </row>
    <row r="74" spans="1:30" x14ac:dyDescent="0.2">
      <c r="A74" s="283" t="s">
        <v>2175</v>
      </c>
      <c r="B74" s="117">
        <v>930285.81</v>
      </c>
      <c r="C74" s="117">
        <v>260845.03</v>
      </c>
      <c r="D74" s="117">
        <v>54189.82</v>
      </c>
      <c r="F74" s="283">
        <v>681928.85</v>
      </c>
      <c r="G74" s="283">
        <v>175211</v>
      </c>
      <c r="I74" s="263">
        <v>4900</v>
      </c>
      <c r="J74" s="263">
        <v>54975.96</v>
      </c>
      <c r="L74" s="263">
        <v>1441.65</v>
      </c>
      <c r="O74" s="283">
        <v>-951819.8</v>
      </c>
      <c r="P74" s="283">
        <v>2065017.96</v>
      </c>
      <c r="Q74" s="96">
        <v>1373954.58</v>
      </c>
      <c r="R74" s="96">
        <v>452475</v>
      </c>
      <c r="U74" s="96">
        <v>445864.4</v>
      </c>
      <c r="V74" s="96">
        <v>13090.6</v>
      </c>
      <c r="W74" s="118">
        <v>797306</v>
      </c>
      <c r="Z74" s="118">
        <v>420747.74</v>
      </c>
      <c r="AA74" s="118">
        <v>42346.09</v>
      </c>
      <c r="AD74" s="118">
        <v>434.01</v>
      </c>
    </row>
    <row r="75" spans="1:30" x14ac:dyDescent="0.2">
      <c r="A75" s="283" t="s">
        <v>2176</v>
      </c>
      <c r="B75" s="117">
        <v>1165488.18</v>
      </c>
      <c r="C75" s="117">
        <v>264586.12</v>
      </c>
      <c r="D75" s="117">
        <v>255427.21</v>
      </c>
      <c r="F75" s="283">
        <v>385313.79</v>
      </c>
      <c r="G75" s="283">
        <v>678783.54</v>
      </c>
      <c r="I75" s="263">
        <v>10290</v>
      </c>
      <c r="J75" s="263">
        <v>91176.67</v>
      </c>
      <c r="L75" s="263">
        <v>2672</v>
      </c>
      <c r="O75" s="283">
        <v>-250903.15</v>
      </c>
      <c r="P75" s="283">
        <v>2127187.88</v>
      </c>
      <c r="Q75" s="96">
        <v>1699365.79</v>
      </c>
      <c r="R75" s="96">
        <v>61900</v>
      </c>
      <c r="S75" s="96">
        <v>300</v>
      </c>
      <c r="U75" s="96">
        <v>123800</v>
      </c>
      <c r="V75" s="96">
        <v>99800</v>
      </c>
      <c r="W75" s="118">
        <v>602930</v>
      </c>
      <c r="Z75" s="118">
        <v>385054.71999999997</v>
      </c>
      <c r="AA75" s="118">
        <v>116329.63</v>
      </c>
    </row>
    <row r="76" spans="1:30" x14ac:dyDescent="0.2">
      <c r="A76" s="283" t="s">
        <v>2310</v>
      </c>
      <c r="B76" s="117">
        <v>1059193.98</v>
      </c>
      <c r="C76" s="117">
        <v>129997.1</v>
      </c>
      <c r="D76" s="117">
        <v>75129.83</v>
      </c>
      <c r="F76" s="283">
        <v>860107.66</v>
      </c>
      <c r="G76" s="283">
        <v>794988.68</v>
      </c>
      <c r="I76" s="263">
        <v>4874</v>
      </c>
      <c r="J76" s="263">
        <v>42842.33</v>
      </c>
      <c r="O76" s="283">
        <v>328085.96999999997</v>
      </c>
      <c r="P76" s="283">
        <v>3692657.78</v>
      </c>
      <c r="Q76" s="96">
        <v>830277.56</v>
      </c>
      <c r="R76" s="96">
        <v>133630</v>
      </c>
      <c r="U76" s="96">
        <v>705442.5</v>
      </c>
      <c r="V76" s="96">
        <v>73000</v>
      </c>
      <c r="W76" s="118">
        <v>975142.5</v>
      </c>
      <c r="Z76" s="118">
        <v>328306.28999999998</v>
      </c>
      <c r="AA76" s="118">
        <v>141380.25</v>
      </c>
      <c r="AD76" s="118">
        <v>1302</v>
      </c>
    </row>
    <row r="77" spans="1:30" x14ac:dyDescent="0.2">
      <c r="A77" s="283" t="s">
        <v>2177</v>
      </c>
      <c r="B77" s="117">
        <v>202538.38</v>
      </c>
      <c r="C77" s="117">
        <v>59860.5</v>
      </c>
      <c r="D77" s="117">
        <v>69099.45</v>
      </c>
      <c r="F77" s="283">
        <v>2690575.34</v>
      </c>
      <c r="G77" s="283">
        <v>76489.62</v>
      </c>
      <c r="I77" s="263">
        <v>13948</v>
      </c>
      <c r="J77" s="263">
        <v>10932.3</v>
      </c>
      <c r="K77" s="263">
        <v>18000</v>
      </c>
      <c r="O77" s="283">
        <v>-62690.95</v>
      </c>
      <c r="P77" s="283">
        <v>2241713.0099999998</v>
      </c>
      <c r="Q77" s="96">
        <v>667752.14</v>
      </c>
      <c r="U77" s="96">
        <v>403320</v>
      </c>
      <c r="V77" s="96">
        <v>15280</v>
      </c>
      <c r="W77" s="118">
        <v>669820</v>
      </c>
      <c r="Z77" s="118">
        <v>172164.99</v>
      </c>
      <c r="AA77" s="118">
        <v>119900.05</v>
      </c>
    </row>
    <row r="78" spans="1:30" x14ac:dyDescent="0.2">
      <c r="A78" s="283" t="s">
        <v>2178</v>
      </c>
      <c r="B78" s="117">
        <v>227481.47</v>
      </c>
      <c r="C78" s="117">
        <v>62320.5</v>
      </c>
      <c r="D78" s="117">
        <v>49614.59</v>
      </c>
      <c r="F78" s="283">
        <v>725233.78</v>
      </c>
      <c r="G78" s="283">
        <v>399906.2</v>
      </c>
      <c r="I78" s="263">
        <v>3000</v>
      </c>
      <c r="J78" s="263">
        <v>69849.179999999993</v>
      </c>
      <c r="K78" s="263">
        <v>21200</v>
      </c>
      <c r="L78" s="263">
        <v>32331.200000000001</v>
      </c>
      <c r="O78" s="283">
        <v>-432769.21</v>
      </c>
      <c r="P78" s="283">
        <v>1881918.88</v>
      </c>
      <c r="Q78" s="96">
        <v>930164.41</v>
      </c>
      <c r="U78" s="96">
        <v>592190</v>
      </c>
      <c r="V78" s="96">
        <v>12000</v>
      </c>
      <c r="W78" s="118">
        <v>912990</v>
      </c>
      <c r="Z78" s="118">
        <v>506033.91999999998</v>
      </c>
      <c r="AA78" s="118">
        <v>131554</v>
      </c>
      <c r="AD78" s="118">
        <v>61740</v>
      </c>
    </row>
    <row r="79" spans="1:30" x14ac:dyDescent="0.2">
      <c r="A79" s="283" t="s">
        <v>2179</v>
      </c>
      <c r="B79" s="117">
        <v>347208.25</v>
      </c>
      <c r="C79" s="117">
        <v>25216</v>
      </c>
      <c r="D79" s="117">
        <v>44542.85</v>
      </c>
      <c r="F79" s="283">
        <v>707117.28</v>
      </c>
      <c r="G79" s="283">
        <v>1156754.21</v>
      </c>
      <c r="I79" s="263">
        <v>3500</v>
      </c>
      <c r="J79" s="263">
        <v>68550</v>
      </c>
      <c r="K79" s="263">
        <v>51300</v>
      </c>
      <c r="M79" s="283">
        <v>5000</v>
      </c>
      <c r="O79" s="283">
        <v>13950</v>
      </c>
      <c r="P79" s="283">
        <v>1941230.36</v>
      </c>
      <c r="Q79" s="96">
        <v>723083.04</v>
      </c>
      <c r="R79" s="96">
        <v>105815</v>
      </c>
      <c r="U79" s="96">
        <v>557600</v>
      </c>
      <c r="W79" s="118">
        <v>854650</v>
      </c>
      <c r="Z79" s="118">
        <v>234814.06</v>
      </c>
      <c r="AA79" s="118">
        <v>78437.899999999994</v>
      </c>
      <c r="AD79" s="118">
        <v>31375</v>
      </c>
    </row>
    <row r="80" spans="1:30" x14ac:dyDescent="0.2">
      <c r="A80" s="283" t="s">
        <v>2180</v>
      </c>
      <c r="B80" s="117">
        <v>501828.66</v>
      </c>
      <c r="C80" s="117">
        <v>41147.5</v>
      </c>
      <c r="D80" s="117">
        <v>37856.61</v>
      </c>
      <c r="F80" s="283">
        <v>332302.64</v>
      </c>
      <c r="G80" s="283">
        <v>36124.769999999997</v>
      </c>
      <c r="I80" s="263">
        <v>3867.89</v>
      </c>
      <c r="J80" s="263">
        <v>64510</v>
      </c>
      <c r="M80" s="283">
        <v>5000</v>
      </c>
      <c r="P80" s="283">
        <v>1940061.77</v>
      </c>
      <c r="Q80" s="96">
        <v>1047073.84</v>
      </c>
      <c r="U80" s="96">
        <v>854273</v>
      </c>
      <c r="V80" s="96">
        <v>20900</v>
      </c>
      <c r="W80" s="118">
        <v>1215272</v>
      </c>
      <c r="Z80" s="118">
        <v>319868.94</v>
      </c>
      <c r="AA80" s="118">
        <v>71333.03</v>
      </c>
    </row>
    <row r="81" spans="1:30" x14ac:dyDescent="0.2">
      <c r="A81" s="283" t="s">
        <v>2181</v>
      </c>
      <c r="B81" s="117">
        <v>296059.03999999998</v>
      </c>
      <c r="C81" s="117">
        <v>17558.88</v>
      </c>
      <c r="D81" s="117">
        <v>39558.53</v>
      </c>
      <c r="F81" s="283">
        <v>265002</v>
      </c>
      <c r="G81" s="283">
        <v>27266.799999999999</v>
      </c>
      <c r="I81" s="263">
        <v>0</v>
      </c>
      <c r="J81" s="263">
        <v>40713.300000000003</v>
      </c>
      <c r="O81" s="283">
        <v>761687.4</v>
      </c>
      <c r="P81" s="283">
        <v>2076384.94</v>
      </c>
      <c r="Q81" s="96">
        <v>694784.75</v>
      </c>
      <c r="R81" s="96">
        <v>85000</v>
      </c>
      <c r="U81" s="96">
        <v>477151.5</v>
      </c>
      <c r="W81" s="118">
        <v>695901.5</v>
      </c>
      <c r="Z81" s="118">
        <v>334728.13</v>
      </c>
      <c r="AA81" s="118">
        <v>86981.65</v>
      </c>
      <c r="AB81" s="118">
        <v>7184</v>
      </c>
    </row>
    <row r="82" spans="1:30" x14ac:dyDescent="0.2">
      <c r="A82" s="283" t="s">
        <v>2182</v>
      </c>
      <c r="B82" s="117">
        <v>349020.66</v>
      </c>
      <c r="C82" s="117">
        <v>0</v>
      </c>
      <c r="D82" s="117">
        <v>222467.77</v>
      </c>
      <c r="F82" s="283">
        <v>-16341.52</v>
      </c>
      <c r="G82" s="283">
        <v>241970.13</v>
      </c>
      <c r="I82" s="263">
        <v>52225.1</v>
      </c>
      <c r="J82" s="263">
        <v>144007.67999999999</v>
      </c>
      <c r="K82" s="263">
        <v>70000</v>
      </c>
      <c r="M82" s="283">
        <v>10000</v>
      </c>
      <c r="P82" s="283">
        <v>1879892.65</v>
      </c>
      <c r="Q82" s="96">
        <v>580092.79</v>
      </c>
      <c r="U82" s="96">
        <v>350784</v>
      </c>
      <c r="W82" s="118">
        <v>579084</v>
      </c>
      <c r="X82" s="118">
        <v>1620</v>
      </c>
      <c r="Z82" s="118">
        <v>343021.65</v>
      </c>
      <c r="AA82" s="118">
        <v>102799.93</v>
      </c>
    </row>
    <row r="83" spans="1:30" x14ac:dyDescent="0.2">
      <c r="A83" s="283" t="s">
        <v>2183</v>
      </c>
      <c r="B83" s="117">
        <v>324110.42</v>
      </c>
      <c r="C83" s="117">
        <v>54788.75</v>
      </c>
      <c r="D83" s="117">
        <v>38979.74</v>
      </c>
      <c r="F83" s="283">
        <v>285837.24</v>
      </c>
      <c r="G83" s="283">
        <v>231907.20000000001</v>
      </c>
      <c r="I83" s="263">
        <v>2000</v>
      </c>
      <c r="J83" s="263">
        <v>44851.77</v>
      </c>
      <c r="L83" s="263">
        <v>29.5</v>
      </c>
      <c r="O83" s="283">
        <v>112635.28</v>
      </c>
      <c r="P83" s="283">
        <v>1840507.51</v>
      </c>
      <c r="Q83" s="96">
        <v>572245.09</v>
      </c>
      <c r="S83" s="96">
        <v>206.82</v>
      </c>
      <c r="U83" s="96">
        <v>891226</v>
      </c>
      <c r="W83" s="118">
        <v>1110626</v>
      </c>
      <c r="Z83" s="118">
        <v>219316.03</v>
      </c>
      <c r="AA83" s="118">
        <v>42205.85</v>
      </c>
      <c r="AD83" s="118">
        <v>9900</v>
      </c>
    </row>
    <row r="84" spans="1:30" x14ac:dyDescent="0.2">
      <c r="A84" s="283" t="s">
        <v>2184</v>
      </c>
      <c r="B84" s="117">
        <v>167049.79</v>
      </c>
      <c r="C84" s="117">
        <v>18986</v>
      </c>
      <c r="D84" s="117">
        <v>77512.490000000005</v>
      </c>
      <c r="F84" s="283">
        <v>711936.05</v>
      </c>
      <c r="G84" s="283">
        <v>64118.35</v>
      </c>
      <c r="I84" s="263">
        <v>48055</v>
      </c>
      <c r="J84" s="263">
        <v>28664.84</v>
      </c>
      <c r="K84" s="263">
        <v>5000</v>
      </c>
      <c r="L84" s="263">
        <v>67500</v>
      </c>
      <c r="O84" s="283">
        <v>-28100.27</v>
      </c>
      <c r="P84" s="283">
        <v>2651073.88</v>
      </c>
      <c r="Q84" s="96">
        <v>577427.98</v>
      </c>
      <c r="R84" s="96">
        <v>98300</v>
      </c>
      <c r="U84" s="96">
        <v>351101</v>
      </c>
      <c r="W84" s="118">
        <v>549801</v>
      </c>
      <c r="Z84" s="118">
        <v>198539.85</v>
      </c>
      <c r="AA84" s="118">
        <v>28913.97</v>
      </c>
    </row>
    <row r="85" spans="1:30" x14ac:dyDescent="0.2">
      <c r="A85" s="283" t="s">
        <v>2295</v>
      </c>
      <c r="B85" s="117">
        <v>274642.64</v>
      </c>
      <c r="C85" s="117">
        <v>23406</v>
      </c>
      <c r="D85" s="117">
        <v>13249.75</v>
      </c>
      <c r="F85" s="283">
        <v>433050.55</v>
      </c>
      <c r="G85" s="283">
        <v>195633.19</v>
      </c>
      <c r="I85" s="263">
        <v>5800</v>
      </c>
      <c r="J85" s="263">
        <v>38000</v>
      </c>
      <c r="K85" s="263">
        <v>42500</v>
      </c>
      <c r="M85" s="283">
        <v>15000</v>
      </c>
      <c r="P85" s="283">
        <v>3200752.69</v>
      </c>
      <c r="Q85" s="96">
        <v>701211.56</v>
      </c>
      <c r="R85" s="96">
        <v>91300</v>
      </c>
      <c r="U85" s="96">
        <v>352236</v>
      </c>
      <c r="W85" s="118">
        <v>619686</v>
      </c>
      <c r="Z85" s="118">
        <v>267250.43</v>
      </c>
      <c r="AA85" s="118">
        <v>121020.15</v>
      </c>
    </row>
    <row r="86" spans="1:30" x14ac:dyDescent="0.2">
      <c r="A86" s="283" t="s">
        <v>2185</v>
      </c>
      <c r="B86" s="117">
        <v>831307.67</v>
      </c>
      <c r="C86" s="117">
        <v>19416.25</v>
      </c>
      <c r="D86" s="117">
        <v>49043.65</v>
      </c>
      <c r="F86" s="283">
        <v>198314.64</v>
      </c>
      <c r="G86" s="283">
        <v>981348.09</v>
      </c>
      <c r="I86" s="263">
        <v>1870</v>
      </c>
      <c r="J86" s="263">
        <v>32137.34</v>
      </c>
      <c r="L86" s="263">
        <v>813.37</v>
      </c>
      <c r="M86" s="283">
        <v>276717</v>
      </c>
      <c r="O86" s="283">
        <v>-68203.58</v>
      </c>
      <c r="P86" s="283">
        <v>1975689.39</v>
      </c>
      <c r="Q86" s="96">
        <v>613242.47</v>
      </c>
      <c r="R86" s="96">
        <v>101690</v>
      </c>
      <c r="U86" s="96">
        <v>613906</v>
      </c>
      <c r="W86" s="118">
        <v>970686</v>
      </c>
      <c r="Z86" s="118">
        <v>397544.24</v>
      </c>
      <c r="AA86" s="118">
        <v>182197.78</v>
      </c>
    </row>
    <row r="87" spans="1:30" x14ac:dyDescent="0.2">
      <c r="A87" s="283" t="s">
        <v>2186</v>
      </c>
      <c r="B87" s="117">
        <v>2065972.14</v>
      </c>
      <c r="C87" s="117">
        <v>50546.95</v>
      </c>
      <c r="D87" s="117">
        <v>116332.38</v>
      </c>
      <c r="F87" s="283">
        <v>1741596.7</v>
      </c>
      <c r="G87" s="283">
        <v>795441.44</v>
      </c>
      <c r="I87" s="263">
        <v>1000</v>
      </c>
      <c r="J87" s="263">
        <v>33200.57</v>
      </c>
      <c r="L87" s="263">
        <v>377435.04</v>
      </c>
      <c r="M87" s="283">
        <v>4230</v>
      </c>
      <c r="O87" s="283">
        <v>1290611.2</v>
      </c>
      <c r="P87" s="283">
        <v>3812204.74</v>
      </c>
      <c r="Q87" s="96">
        <v>1203120.03</v>
      </c>
      <c r="S87" s="96">
        <v>0.35</v>
      </c>
      <c r="U87" s="96">
        <v>507199</v>
      </c>
      <c r="V87" s="96">
        <v>82000</v>
      </c>
      <c r="W87" s="118">
        <v>998949</v>
      </c>
      <c r="Z87" s="118">
        <v>507046.23</v>
      </c>
      <c r="AA87" s="118">
        <v>248635.21</v>
      </c>
    </row>
    <row r="88" spans="1:30" x14ac:dyDescent="0.2">
      <c r="A88" s="283" t="s">
        <v>2187</v>
      </c>
      <c r="B88" s="117">
        <v>1166157.42</v>
      </c>
      <c r="C88" s="117">
        <v>24437</v>
      </c>
      <c r="D88" s="117">
        <v>29728.560000000001</v>
      </c>
      <c r="F88" s="283">
        <v>1732530.01</v>
      </c>
      <c r="G88" s="283">
        <v>675652.56</v>
      </c>
      <c r="I88" s="263">
        <v>7717</v>
      </c>
      <c r="J88" s="263">
        <v>120587.2</v>
      </c>
      <c r="L88" s="263">
        <v>100482.33</v>
      </c>
      <c r="M88" s="283">
        <v>10940</v>
      </c>
      <c r="O88" s="283">
        <v>472685.76</v>
      </c>
      <c r="P88" s="283">
        <v>3564237.85</v>
      </c>
      <c r="Q88" s="96">
        <v>1010811.8</v>
      </c>
      <c r="S88" s="96">
        <v>3.75</v>
      </c>
      <c r="U88" s="96">
        <v>517367.8</v>
      </c>
      <c r="V88" s="96">
        <v>13500</v>
      </c>
      <c r="W88" s="118">
        <v>1079217.8</v>
      </c>
      <c r="Z88" s="118">
        <v>490748.86</v>
      </c>
      <c r="AA88" s="118">
        <v>147511.22</v>
      </c>
    </row>
    <row r="89" spans="1:30" x14ac:dyDescent="0.2">
      <c r="A89" s="283" t="s">
        <v>2188</v>
      </c>
      <c r="B89" s="117">
        <v>1294491.55</v>
      </c>
      <c r="C89" s="117">
        <v>50234.95</v>
      </c>
      <c r="D89" s="117">
        <v>86152.7</v>
      </c>
      <c r="F89" s="283">
        <v>1038767.94</v>
      </c>
      <c r="G89" s="283">
        <v>454293.89</v>
      </c>
      <c r="I89" s="263">
        <v>1740</v>
      </c>
      <c r="J89" s="263">
        <v>89742.11</v>
      </c>
      <c r="M89" s="283">
        <v>207715.43</v>
      </c>
      <c r="O89" s="283">
        <v>354800.5</v>
      </c>
      <c r="P89" s="283">
        <v>2080906</v>
      </c>
      <c r="Q89" s="96">
        <v>856272.91</v>
      </c>
      <c r="R89" s="96">
        <v>36936.660000000003</v>
      </c>
      <c r="S89" s="96">
        <v>0.45</v>
      </c>
      <c r="U89" s="96">
        <v>950587</v>
      </c>
      <c r="V89" s="96">
        <v>32900</v>
      </c>
      <c r="W89" s="118">
        <v>1348637</v>
      </c>
      <c r="X89" s="118">
        <v>3500</v>
      </c>
      <c r="Z89" s="118">
        <v>427431.73</v>
      </c>
      <c r="AA89" s="118">
        <v>143209.01999999999</v>
      </c>
    </row>
    <row r="90" spans="1:30" x14ac:dyDescent="0.2">
      <c r="A90" s="283" t="s">
        <v>2189</v>
      </c>
      <c r="B90" s="117">
        <v>784136.87</v>
      </c>
      <c r="C90" s="117">
        <v>22041.75</v>
      </c>
      <c r="D90" s="117">
        <v>149650.26</v>
      </c>
      <c r="F90" s="283">
        <v>1030256.39</v>
      </c>
      <c r="G90" s="283">
        <v>338015.37</v>
      </c>
      <c r="I90" s="263">
        <v>9700</v>
      </c>
      <c r="J90" s="263">
        <v>19900</v>
      </c>
      <c r="L90" s="263">
        <v>38.04</v>
      </c>
      <c r="M90" s="283">
        <v>1983</v>
      </c>
      <c r="O90" s="283">
        <v>-54645.36</v>
      </c>
      <c r="P90" s="283">
        <v>2304026.96</v>
      </c>
      <c r="Q90" s="96">
        <v>840680.42</v>
      </c>
      <c r="U90" s="96">
        <v>182027.5</v>
      </c>
      <c r="V90" s="96">
        <v>1528</v>
      </c>
      <c r="W90" s="118">
        <v>474355.5</v>
      </c>
      <c r="Z90" s="118">
        <v>249575.13</v>
      </c>
      <c r="AA90" s="118">
        <v>109271.9</v>
      </c>
    </row>
    <row r="91" spans="1:30" x14ac:dyDescent="0.2">
      <c r="A91" s="283" t="s">
        <v>2190</v>
      </c>
      <c r="B91" s="117">
        <v>1016743.32</v>
      </c>
      <c r="C91" s="117">
        <v>69682.75</v>
      </c>
      <c r="D91" s="117">
        <v>131212.07</v>
      </c>
      <c r="F91" s="283">
        <v>667120.77</v>
      </c>
      <c r="G91" s="283">
        <v>943468.21</v>
      </c>
      <c r="I91" s="263">
        <v>0</v>
      </c>
      <c r="J91" s="263">
        <v>128921.1</v>
      </c>
      <c r="L91" s="263">
        <v>12450</v>
      </c>
      <c r="M91" s="283">
        <v>4836</v>
      </c>
      <c r="O91" s="283">
        <v>338860.75</v>
      </c>
      <c r="P91" s="283">
        <v>2345661.54</v>
      </c>
      <c r="Q91" s="96">
        <v>1216036.55</v>
      </c>
      <c r="R91" s="96">
        <v>56674</v>
      </c>
      <c r="U91" s="96">
        <v>670295.5</v>
      </c>
      <c r="V91" s="96">
        <v>22886.5</v>
      </c>
      <c r="W91" s="118">
        <v>1096212</v>
      </c>
      <c r="Z91" s="118">
        <v>643094.51</v>
      </c>
      <c r="AA91" s="118">
        <v>153937.07999999999</v>
      </c>
    </row>
    <row r="92" spans="1:30" x14ac:dyDescent="0.2">
      <c r="A92" s="283" t="s">
        <v>2191</v>
      </c>
      <c r="B92" s="117">
        <v>474461.24</v>
      </c>
      <c r="C92" s="117">
        <v>36023.5</v>
      </c>
      <c r="D92" s="117">
        <v>68292.56</v>
      </c>
      <c r="F92" s="283">
        <v>773155.3</v>
      </c>
      <c r="G92" s="283">
        <v>284549.11</v>
      </c>
      <c r="I92" s="263">
        <v>3000</v>
      </c>
      <c r="J92" s="263">
        <v>74795.34</v>
      </c>
      <c r="L92" s="263">
        <v>148254.12</v>
      </c>
      <c r="M92" s="283">
        <v>4005</v>
      </c>
      <c r="O92" s="283">
        <v>67462.77</v>
      </c>
      <c r="P92" s="283">
        <v>4378498.51</v>
      </c>
      <c r="Q92" s="96">
        <v>755594.27</v>
      </c>
      <c r="U92" s="96">
        <v>816000</v>
      </c>
      <c r="V92" s="96">
        <v>3528.25</v>
      </c>
      <c r="W92" s="118">
        <v>1140628.25</v>
      </c>
      <c r="Z92" s="118">
        <v>307162.36</v>
      </c>
      <c r="AA92" s="118">
        <v>139564.15</v>
      </c>
    </row>
    <row r="93" spans="1:30" x14ac:dyDescent="0.2">
      <c r="A93" s="283" t="s">
        <v>2192</v>
      </c>
      <c r="B93" s="117">
        <v>656244.56999999995</v>
      </c>
      <c r="C93" s="117">
        <v>67178</v>
      </c>
      <c r="D93" s="117">
        <v>46554.81</v>
      </c>
      <c r="F93" s="283">
        <v>1105377.94</v>
      </c>
      <c r="G93" s="283">
        <v>452041.07</v>
      </c>
      <c r="I93" s="263">
        <v>1500</v>
      </c>
      <c r="J93" s="263">
        <v>109123.44</v>
      </c>
      <c r="L93" s="263">
        <v>0</v>
      </c>
      <c r="M93" s="283">
        <v>2685</v>
      </c>
      <c r="O93" s="283">
        <v>-217807.89</v>
      </c>
      <c r="Q93" s="96">
        <v>797623.58</v>
      </c>
      <c r="R93" s="96">
        <v>36600</v>
      </c>
      <c r="S93" s="96">
        <v>5.99</v>
      </c>
      <c r="U93" s="96">
        <v>967065.5</v>
      </c>
      <c r="V93" s="96">
        <v>22778</v>
      </c>
      <c r="W93" s="118">
        <v>1365593.5</v>
      </c>
      <c r="Z93" s="118">
        <v>367145.62</v>
      </c>
      <c r="AA93" s="118">
        <v>139421.91</v>
      </c>
    </row>
    <row r="94" spans="1:30" x14ac:dyDescent="0.2">
      <c r="A94" s="283" t="s">
        <v>2193</v>
      </c>
      <c r="B94" s="117">
        <v>319318.07</v>
      </c>
      <c r="C94" s="117">
        <v>38299</v>
      </c>
      <c r="D94" s="117">
        <v>94136.18</v>
      </c>
      <c r="F94" s="283">
        <v>866314.71</v>
      </c>
      <c r="G94" s="283">
        <v>636580.39</v>
      </c>
      <c r="I94" s="263">
        <v>2000</v>
      </c>
      <c r="J94" s="263">
        <v>50836.29</v>
      </c>
      <c r="L94" s="263">
        <v>32822.239999999998</v>
      </c>
      <c r="M94" s="283">
        <v>105122</v>
      </c>
      <c r="O94" s="283">
        <v>89744.66</v>
      </c>
      <c r="P94" s="283">
        <v>2028099.35</v>
      </c>
      <c r="Q94" s="96">
        <v>859093.53</v>
      </c>
      <c r="S94" s="96">
        <v>0.03</v>
      </c>
      <c r="U94" s="96">
        <v>788476</v>
      </c>
      <c r="V94" s="96">
        <v>56062</v>
      </c>
      <c r="W94" s="118">
        <v>1160338</v>
      </c>
      <c r="Z94" s="118">
        <v>343662.6</v>
      </c>
      <c r="AA94" s="118">
        <v>124716.12</v>
      </c>
    </row>
    <row r="95" spans="1:30" x14ac:dyDescent="0.2">
      <c r="A95" s="283" t="s">
        <v>2194</v>
      </c>
      <c r="B95" s="117">
        <v>479282.28</v>
      </c>
      <c r="C95" s="117">
        <v>26772.5</v>
      </c>
      <c r="D95" s="117">
        <v>85751.86</v>
      </c>
      <c r="F95" s="283">
        <v>1849127.84</v>
      </c>
      <c r="G95" s="283">
        <v>206355.85</v>
      </c>
      <c r="I95" s="263">
        <v>2500</v>
      </c>
      <c r="J95" s="263">
        <v>47963.26</v>
      </c>
      <c r="K95" s="263">
        <v>79524</v>
      </c>
      <c r="L95" s="263">
        <v>99.35</v>
      </c>
      <c r="M95" s="283">
        <v>146747</v>
      </c>
      <c r="O95" s="283">
        <v>-486400.37</v>
      </c>
      <c r="P95" s="283">
        <v>4808766.24</v>
      </c>
      <c r="Q95" s="96">
        <v>1156549.07</v>
      </c>
      <c r="U95" s="96">
        <v>611922.5</v>
      </c>
      <c r="V95" s="96">
        <v>9946</v>
      </c>
      <c r="W95" s="118">
        <v>1058718.5</v>
      </c>
      <c r="Z95" s="118">
        <v>476321.45</v>
      </c>
      <c r="AA95" s="118">
        <v>201591.85</v>
      </c>
    </row>
    <row r="96" spans="1:30" x14ac:dyDescent="0.2">
      <c r="A96" s="283" t="s">
        <v>2195</v>
      </c>
      <c r="B96" s="117">
        <v>449547.02</v>
      </c>
      <c r="C96" s="117">
        <v>50241.5</v>
      </c>
      <c r="D96" s="117">
        <v>48126.400000000001</v>
      </c>
      <c r="F96" s="283">
        <v>1023977.44</v>
      </c>
      <c r="G96" s="283">
        <v>437229.54</v>
      </c>
      <c r="I96" s="263">
        <v>4500</v>
      </c>
      <c r="J96" s="263">
        <v>80649.399999999994</v>
      </c>
      <c r="L96" s="263">
        <v>9050</v>
      </c>
      <c r="M96" s="283">
        <v>23133</v>
      </c>
      <c r="O96" s="283">
        <v>89715.19</v>
      </c>
      <c r="P96" s="283">
        <v>2574871.5499999998</v>
      </c>
      <c r="Q96" s="96">
        <v>821471.21</v>
      </c>
      <c r="R96" s="96">
        <v>41518</v>
      </c>
      <c r="U96" s="96">
        <v>829010.1</v>
      </c>
      <c r="V96" s="96">
        <v>50050</v>
      </c>
      <c r="W96" s="118">
        <v>1128610.1000000001</v>
      </c>
      <c r="Z96" s="118">
        <v>250446.3</v>
      </c>
      <c r="AA96" s="118">
        <v>126221.95</v>
      </c>
    </row>
    <row r="97" spans="1:30" x14ac:dyDescent="0.2">
      <c r="A97" s="283" t="s">
        <v>2196</v>
      </c>
      <c r="B97" s="117">
        <v>477260.07</v>
      </c>
      <c r="C97" s="117">
        <v>8364.5499999999993</v>
      </c>
      <c r="D97" s="117">
        <v>71505.17</v>
      </c>
      <c r="F97" s="283">
        <v>1136209.1499999999</v>
      </c>
      <c r="G97" s="283">
        <v>332278.61</v>
      </c>
      <c r="J97" s="263">
        <v>108971.2</v>
      </c>
      <c r="L97" s="263">
        <v>59770</v>
      </c>
      <c r="O97" s="283">
        <v>205885.42</v>
      </c>
      <c r="P97" s="283">
        <v>2326634.9900000002</v>
      </c>
      <c r="Q97" s="96">
        <v>496563.53</v>
      </c>
      <c r="U97" s="96">
        <v>819035.4</v>
      </c>
      <c r="W97" s="118">
        <v>1000175.4</v>
      </c>
      <c r="Z97" s="118">
        <v>251268.14</v>
      </c>
      <c r="AA97" s="118">
        <v>85189.11</v>
      </c>
      <c r="AD97" s="118">
        <v>680</v>
      </c>
    </row>
    <row r="98" spans="1:30" x14ac:dyDescent="0.2">
      <c r="A98" s="283" t="s">
        <v>2197</v>
      </c>
      <c r="B98" s="117">
        <v>475979.09</v>
      </c>
      <c r="C98" s="117">
        <v>236971.55</v>
      </c>
      <c r="D98" s="117">
        <v>38539.129999999997</v>
      </c>
      <c r="F98" s="283">
        <v>1161298.18</v>
      </c>
      <c r="G98" s="283">
        <v>575566.39</v>
      </c>
      <c r="I98" s="263">
        <v>11140</v>
      </c>
      <c r="J98" s="263">
        <v>93047.89</v>
      </c>
      <c r="L98" s="263">
        <v>92.24</v>
      </c>
      <c r="M98" s="283">
        <v>2136</v>
      </c>
      <c r="O98" s="283">
        <v>288274.18</v>
      </c>
      <c r="P98" s="283">
        <v>2310530.36</v>
      </c>
      <c r="Q98" s="96">
        <v>1017259.18</v>
      </c>
      <c r="R98" s="96">
        <v>222200</v>
      </c>
      <c r="S98" s="96">
        <v>4.4800000000000004</v>
      </c>
      <c r="U98" s="96">
        <v>601891.51</v>
      </c>
      <c r="V98" s="96">
        <v>88083.25</v>
      </c>
      <c r="W98" s="118">
        <v>1059191.51</v>
      </c>
      <c r="Z98" s="118">
        <v>329061.40999999997</v>
      </c>
      <c r="AA98" s="118">
        <v>125683.96</v>
      </c>
    </row>
    <row r="99" spans="1:30" x14ac:dyDescent="0.2">
      <c r="A99" s="283" t="s">
        <v>2296</v>
      </c>
      <c r="B99" s="117">
        <v>301091.40000000002</v>
      </c>
      <c r="C99" s="117">
        <v>32631.5</v>
      </c>
      <c r="D99" s="117">
        <v>72717.570000000007</v>
      </c>
      <c r="F99" s="283">
        <v>1140817.1100000001</v>
      </c>
      <c r="G99" s="283">
        <v>191984.74</v>
      </c>
      <c r="I99" s="263">
        <v>15240</v>
      </c>
      <c r="J99" s="263">
        <v>67228.59</v>
      </c>
      <c r="L99" s="263">
        <v>64365</v>
      </c>
      <c r="M99" s="283">
        <v>50467</v>
      </c>
      <c r="O99" s="283">
        <v>-124489.95</v>
      </c>
      <c r="P99" s="283">
        <v>2166873.39</v>
      </c>
      <c r="Q99" s="96">
        <v>568315.06999999995</v>
      </c>
      <c r="R99" s="96">
        <v>50800</v>
      </c>
      <c r="S99" s="96">
        <v>1.72</v>
      </c>
      <c r="U99" s="96">
        <v>335446.64</v>
      </c>
      <c r="V99" s="96">
        <v>12000</v>
      </c>
      <c r="W99" s="118">
        <v>644336.64000000001</v>
      </c>
      <c r="Z99" s="118">
        <v>261606.51</v>
      </c>
      <c r="AA99" s="118">
        <v>110740.5</v>
      </c>
    </row>
    <row r="100" spans="1:30" x14ac:dyDescent="0.2">
      <c r="A100" s="283" t="s">
        <v>2198</v>
      </c>
      <c r="B100" s="117">
        <v>476064.2</v>
      </c>
      <c r="C100" s="117">
        <v>14443.5</v>
      </c>
      <c r="D100" s="117">
        <v>151027.35999999999</v>
      </c>
      <c r="F100" s="283">
        <v>1020594.82</v>
      </c>
      <c r="G100" s="283">
        <v>157160.44</v>
      </c>
      <c r="I100" s="263">
        <v>0</v>
      </c>
      <c r="J100" s="263">
        <v>45262</v>
      </c>
      <c r="L100" s="263">
        <v>0</v>
      </c>
      <c r="O100" s="283">
        <v>61575.51</v>
      </c>
      <c r="P100" s="283">
        <v>1774553.91</v>
      </c>
      <c r="Q100" s="96">
        <v>546113.79</v>
      </c>
      <c r="U100" s="96">
        <v>384498.2</v>
      </c>
      <c r="V100" s="96">
        <v>24600</v>
      </c>
      <c r="W100" s="118">
        <v>554348.19999999995</v>
      </c>
      <c r="X100" s="118">
        <v>8470</v>
      </c>
      <c r="Z100" s="118">
        <v>324097.76</v>
      </c>
      <c r="AA100" s="118">
        <v>110004.13</v>
      </c>
    </row>
    <row r="101" spans="1:30" x14ac:dyDescent="0.2">
      <c r="A101" s="283" t="s">
        <v>2199</v>
      </c>
      <c r="B101" s="117">
        <v>433305.46</v>
      </c>
      <c r="C101" s="117">
        <v>43000</v>
      </c>
      <c r="D101" s="117">
        <v>54709.46</v>
      </c>
      <c r="F101" s="283">
        <v>124201.64</v>
      </c>
      <c r="G101" s="283">
        <v>214450.92</v>
      </c>
      <c r="I101" s="263">
        <v>0</v>
      </c>
      <c r="J101" s="263">
        <v>56100.81</v>
      </c>
      <c r="L101" s="263">
        <v>1379.59</v>
      </c>
      <c r="O101" s="283">
        <v>119400.72</v>
      </c>
      <c r="P101" s="283">
        <v>1563007.5</v>
      </c>
      <c r="Q101" s="96">
        <v>871262.71</v>
      </c>
      <c r="R101" s="96">
        <v>57700</v>
      </c>
      <c r="U101" s="96">
        <v>596953</v>
      </c>
      <c r="W101" s="118">
        <v>906403</v>
      </c>
      <c r="Z101" s="118">
        <v>402347.66</v>
      </c>
      <c r="AA101" s="118">
        <v>69794.25</v>
      </c>
    </row>
    <row r="102" spans="1:30" x14ac:dyDescent="0.2">
      <c r="A102" s="283" t="s">
        <v>2200</v>
      </c>
      <c r="B102" s="117">
        <v>262473.96000000002</v>
      </c>
      <c r="C102" s="117">
        <v>75279</v>
      </c>
      <c r="D102" s="117">
        <v>83732.649999999994</v>
      </c>
      <c r="F102" s="283">
        <v>365523.36</v>
      </c>
      <c r="G102" s="283">
        <v>189445.17</v>
      </c>
      <c r="I102" s="263">
        <v>0</v>
      </c>
      <c r="J102" s="263">
        <v>85406.53</v>
      </c>
      <c r="O102" s="283">
        <v>-66280.710000000006</v>
      </c>
      <c r="P102" s="283">
        <v>2046781.46</v>
      </c>
      <c r="Q102" s="96">
        <v>576113.69999999995</v>
      </c>
      <c r="R102" s="96">
        <v>35000</v>
      </c>
      <c r="U102" s="96">
        <v>504787.5</v>
      </c>
      <c r="V102" s="96">
        <v>21600</v>
      </c>
      <c r="W102" s="118">
        <v>722337.5</v>
      </c>
      <c r="Z102" s="118">
        <v>119911.76</v>
      </c>
      <c r="AA102" s="118">
        <v>72922.78</v>
      </c>
      <c r="AB102" s="118">
        <v>5215</v>
      </c>
    </row>
    <row r="103" spans="1:30" x14ac:dyDescent="0.2">
      <c r="A103" s="283" t="s">
        <v>2201</v>
      </c>
      <c r="B103" s="117">
        <v>362883.93</v>
      </c>
      <c r="C103" s="117">
        <v>16168</v>
      </c>
      <c r="D103" s="117">
        <v>42610.98</v>
      </c>
      <c r="F103" s="283">
        <v>828898.75</v>
      </c>
      <c r="G103" s="283">
        <v>281807.78999999998</v>
      </c>
      <c r="I103" s="263">
        <v>0</v>
      </c>
      <c r="J103" s="263">
        <v>61200</v>
      </c>
      <c r="O103" s="283">
        <v>110707.08</v>
      </c>
      <c r="P103" s="283">
        <v>3243756.17</v>
      </c>
      <c r="Q103" s="96">
        <v>696578.84</v>
      </c>
      <c r="U103" s="96">
        <v>397453</v>
      </c>
      <c r="W103" s="118">
        <v>662403</v>
      </c>
      <c r="Z103" s="118">
        <v>259899.39</v>
      </c>
      <c r="AA103" s="118">
        <v>110978.05</v>
      </c>
    </row>
    <row r="104" spans="1:30" x14ac:dyDescent="0.2">
      <c r="A104" s="283" t="s">
        <v>2202</v>
      </c>
      <c r="B104" s="117">
        <v>325496.40000000002</v>
      </c>
      <c r="C104" s="117">
        <v>8595</v>
      </c>
      <c r="D104" s="117">
        <v>45175.1</v>
      </c>
      <c r="F104" s="283">
        <v>206204.4</v>
      </c>
      <c r="G104" s="283">
        <v>155847.28</v>
      </c>
      <c r="I104" s="263">
        <v>4000</v>
      </c>
      <c r="J104" s="263">
        <v>38000</v>
      </c>
      <c r="K104" s="263">
        <v>4000</v>
      </c>
      <c r="O104" s="283">
        <v>34828.51</v>
      </c>
      <c r="P104" s="283">
        <v>2614880.33</v>
      </c>
      <c r="Q104" s="96">
        <v>469383.05</v>
      </c>
      <c r="U104" s="96">
        <v>336213.5</v>
      </c>
      <c r="V104" s="96">
        <v>28200</v>
      </c>
      <c r="W104" s="118">
        <v>423851.5</v>
      </c>
      <c r="Z104" s="118">
        <v>227372.89</v>
      </c>
      <c r="AA104" s="118">
        <v>96698.91</v>
      </c>
    </row>
    <row r="105" spans="1:30" x14ac:dyDescent="0.2">
      <c r="A105" s="283" t="s">
        <v>2297</v>
      </c>
      <c r="B105" s="117">
        <v>208251.51999999999</v>
      </c>
      <c r="C105" s="117">
        <v>2688.5</v>
      </c>
      <c r="D105" s="117">
        <v>38268.86</v>
      </c>
      <c r="F105" s="283">
        <v>500469.19</v>
      </c>
      <c r="G105" s="283">
        <v>227697.08</v>
      </c>
      <c r="I105" s="263">
        <v>1400</v>
      </c>
      <c r="J105" s="263">
        <v>21900</v>
      </c>
      <c r="O105" s="283">
        <v>88973.07</v>
      </c>
      <c r="P105" s="283">
        <v>1695120.4</v>
      </c>
      <c r="Q105" s="96">
        <v>396592.22</v>
      </c>
      <c r="U105" s="96">
        <v>513300</v>
      </c>
      <c r="W105" s="118">
        <v>661400</v>
      </c>
      <c r="Z105" s="118">
        <v>213076.61</v>
      </c>
      <c r="AA105" s="118">
        <v>108804.52</v>
      </c>
    </row>
    <row r="106" spans="1:30" x14ac:dyDescent="0.2">
      <c r="A106" s="283" t="s">
        <v>2203</v>
      </c>
      <c r="B106" s="117">
        <v>430592.05</v>
      </c>
      <c r="C106" s="117">
        <v>44363.5</v>
      </c>
      <c r="D106" s="117">
        <v>16439.560000000001</v>
      </c>
      <c r="F106" s="283">
        <v>598683.5</v>
      </c>
      <c r="G106" s="283">
        <v>239002.38</v>
      </c>
      <c r="I106" s="263">
        <v>2000</v>
      </c>
      <c r="J106" s="263">
        <v>72705</v>
      </c>
      <c r="K106" s="263">
        <v>64804</v>
      </c>
      <c r="L106" s="263">
        <v>2116.0300000000002</v>
      </c>
      <c r="P106" s="283">
        <v>1187793.3799999999</v>
      </c>
      <c r="Q106" s="96">
        <v>352814.06</v>
      </c>
      <c r="R106" s="96">
        <v>35196</v>
      </c>
      <c r="U106" s="96">
        <v>420000</v>
      </c>
      <c r="V106" s="96">
        <v>117600</v>
      </c>
      <c r="W106" s="118">
        <v>556985</v>
      </c>
      <c r="Z106" s="118">
        <v>419229.7</v>
      </c>
      <c r="AA106" s="118">
        <v>95737.55</v>
      </c>
    </row>
    <row r="107" spans="1:30" x14ac:dyDescent="0.2">
      <c r="A107" s="283" t="s">
        <v>2204</v>
      </c>
      <c r="B107" s="117">
        <v>520684.85</v>
      </c>
      <c r="C107" s="117">
        <v>105801.4</v>
      </c>
      <c r="D107" s="117">
        <v>118207.86</v>
      </c>
      <c r="F107" s="283">
        <v>615782.56999999995</v>
      </c>
      <c r="G107" s="283">
        <v>1137862.22</v>
      </c>
      <c r="I107" s="263">
        <v>15000</v>
      </c>
      <c r="J107" s="263">
        <v>64725</v>
      </c>
      <c r="K107" s="263">
        <v>330000</v>
      </c>
      <c r="L107" s="263">
        <v>2413.84</v>
      </c>
      <c r="O107" s="283">
        <v>136</v>
      </c>
      <c r="P107" s="283">
        <v>4005245.62</v>
      </c>
      <c r="Q107" s="96">
        <v>997804.08</v>
      </c>
      <c r="U107" s="96">
        <v>851263.23</v>
      </c>
      <c r="V107" s="96">
        <v>78000</v>
      </c>
      <c r="W107" s="118">
        <v>1197613.23</v>
      </c>
      <c r="Z107" s="118">
        <v>769767.76</v>
      </c>
      <c r="AA107" s="118">
        <v>216984.95</v>
      </c>
    </row>
    <row r="108" spans="1:30" x14ac:dyDescent="0.2">
      <c r="A108" s="283" t="s">
        <v>2205</v>
      </c>
      <c r="B108" s="117">
        <v>269317.28000000003</v>
      </c>
      <c r="C108" s="117">
        <v>8309</v>
      </c>
      <c r="D108" s="117">
        <v>73497.320000000007</v>
      </c>
      <c r="F108" s="283">
        <v>1067597.1299999999</v>
      </c>
      <c r="G108" s="283">
        <v>875368.31</v>
      </c>
      <c r="I108" s="263">
        <v>32240</v>
      </c>
      <c r="J108" s="263">
        <v>50875</v>
      </c>
      <c r="L108" s="263">
        <v>3035.76</v>
      </c>
      <c r="O108" s="283">
        <v>668</v>
      </c>
      <c r="P108" s="283">
        <v>2324775.44</v>
      </c>
      <c r="Q108" s="96">
        <v>807118.67</v>
      </c>
      <c r="U108" s="96">
        <v>880300</v>
      </c>
      <c r="V108" s="96">
        <v>147300</v>
      </c>
      <c r="W108" s="118">
        <v>1230730</v>
      </c>
      <c r="Z108" s="118">
        <v>661027.64</v>
      </c>
      <c r="AA108" s="118">
        <v>207413.5</v>
      </c>
    </row>
    <row r="109" spans="1:30" x14ac:dyDescent="0.2">
      <c r="A109" s="283" t="s">
        <v>2206</v>
      </c>
      <c r="B109" s="117">
        <v>626696.78</v>
      </c>
      <c r="C109" s="117">
        <v>288105.25</v>
      </c>
      <c r="D109" s="117">
        <v>84144.88</v>
      </c>
      <c r="F109" s="283">
        <v>876100.66</v>
      </c>
      <c r="G109" s="283">
        <v>355153</v>
      </c>
      <c r="I109" s="263">
        <v>8000</v>
      </c>
      <c r="J109" s="263">
        <v>238966.65</v>
      </c>
      <c r="K109" s="263">
        <v>188000</v>
      </c>
      <c r="L109" s="263">
        <v>10</v>
      </c>
      <c r="O109" s="283">
        <v>-200.75</v>
      </c>
      <c r="P109" s="283">
        <v>2600171.63</v>
      </c>
      <c r="Q109" s="96">
        <v>656694.61</v>
      </c>
      <c r="U109" s="96">
        <v>561880</v>
      </c>
      <c r="V109" s="96">
        <v>40800</v>
      </c>
      <c r="W109" s="118">
        <v>881720</v>
      </c>
      <c r="Z109" s="118">
        <v>359014.1</v>
      </c>
      <c r="AA109" s="118">
        <v>161314.95000000001</v>
      </c>
    </row>
    <row r="110" spans="1:30" x14ac:dyDescent="0.2">
      <c r="A110" s="283" t="s">
        <v>2207</v>
      </c>
      <c r="B110" s="117">
        <v>663067.18000000005</v>
      </c>
      <c r="C110" s="117">
        <v>149116.19</v>
      </c>
      <c r="D110" s="117">
        <v>313396.69</v>
      </c>
      <c r="F110" s="283">
        <v>37573.75</v>
      </c>
      <c r="G110" s="283">
        <v>209115.74</v>
      </c>
      <c r="I110" s="263">
        <v>0</v>
      </c>
      <c r="J110" s="263">
        <v>52146.94</v>
      </c>
      <c r="K110" s="263">
        <v>21020</v>
      </c>
      <c r="L110" s="263">
        <v>0</v>
      </c>
      <c r="O110" s="283">
        <v>54307</v>
      </c>
      <c r="P110" s="283">
        <v>961037.76</v>
      </c>
      <c r="Q110" s="96">
        <v>686347.63</v>
      </c>
      <c r="U110" s="96">
        <v>654360</v>
      </c>
      <c r="V110" s="96">
        <v>57287.8</v>
      </c>
      <c r="W110" s="118">
        <v>982220</v>
      </c>
      <c r="Z110" s="118">
        <v>280802.92</v>
      </c>
      <c r="AA110" s="118">
        <v>52678.55</v>
      </c>
    </row>
    <row r="111" spans="1:30" x14ac:dyDescent="0.2">
      <c r="A111" s="283" t="s">
        <v>2208</v>
      </c>
      <c r="B111" s="117">
        <v>88895.71</v>
      </c>
      <c r="C111" s="117">
        <v>15413</v>
      </c>
      <c r="D111" s="117">
        <v>84492.96</v>
      </c>
      <c r="F111" s="283">
        <v>23851.02</v>
      </c>
      <c r="G111" s="283">
        <v>299049.8</v>
      </c>
      <c r="I111" s="263">
        <v>0</v>
      </c>
      <c r="J111" s="263">
        <v>57714.52</v>
      </c>
      <c r="K111" s="263">
        <v>13830</v>
      </c>
      <c r="M111" s="283">
        <v>96810</v>
      </c>
      <c r="P111" s="283">
        <v>852668.5</v>
      </c>
      <c r="Q111" s="96">
        <v>413846.73</v>
      </c>
      <c r="R111" s="96">
        <v>64980</v>
      </c>
      <c r="U111" s="96">
        <v>502921.5</v>
      </c>
      <c r="V111" s="96">
        <v>60818.720000000001</v>
      </c>
      <c r="W111" s="118">
        <v>667401.5</v>
      </c>
      <c r="Z111" s="118">
        <v>341072.55</v>
      </c>
      <c r="AA111" s="118">
        <v>65720.800000000003</v>
      </c>
    </row>
    <row r="112" spans="1:30" x14ac:dyDescent="0.2">
      <c r="A112" s="283" t="s">
        <v>2209</v>
      </c>
      <c r="B112" s="117">
        <v>364871.94</v>
      </c>
      <c r="C112" s="117">
        <v>119889.7</v>
      </c>
      <c r="D112" s="117">
        <v>44470.71</v>
      </c>
      <c r="F112" s="283">
        <v>653319.51</v>
      </c>
      <c r="G112" s="283">
        <v>120005.56</v>
      </c>
      <c r="I112" s="263">
        <v>0</v>
      </c>
      <c r="J112" s="263">
        <v>43741.38</v>
      </c>
      <c r="K112" s="263">
        <v>3130</v>
      </c>
      <c r="M112" s="283">
        <v>121200</v>
      </c>
      <c r="O112" s="283">
        <v>1406.07</v>
      </c>
      <c r="P112" s="283">
        <v>1993338.97</v>
      </c>
      <c r="Q112" s="96">
        <v>480630.78</v>
      </c>
      <c r="R112" s="96">
        <v>10800</v>
      </c>
      <c r="U112" s="96">
        <v>667222.5</v>
      </c>
      <c r="V112" s="96">
        <v>26398.92</v>
      </c>
      <c r="W112" s="118">
        <v>793113.5</v>
      </c>
      <c r="Z112" s="118">
        <v>208321.58</v>
      </c>
      <c r="AA112" s="118">
        <v>55712.6</v>
      </c>
    </row>
    <row r="113" spans="1:30" x14ac:dyDescent="0.2">
      <c r="A113" s="283" t="s">
        <v>2210</v>
      </c>
      <c r="B113" s="117">
        <v>392027.53</v>
      </c>
      <c r="C113" s="117">
        <v>167516.87</v>
      </c>
      <c r="D113" s="117">
        <v>126842.19</v>
      </c>
      <c r="F113" s="283">
        <v>5</v>
      </c>
      <c r="G113" s="283">
        <v>111755.2</v>
      </c>
      <c r="I113" s="263">
        <v>0</v>
      </c>
      <c r="J113" s="263">
        <v>52087.3</v>
      </c>
      <c r="K113" s="263">
        <v>18980</v>
      </c>
      <c r="M113" s="283">
        <v>191</v>
      </c>
      <c r="P113" s="283">
        <v>3276385.87</v>
      </c>
      <c r="Q113" s="96">
        <v>462991.08</v>
      </c>
      <c r="U113" s="96">
        <v>83210</v>
      </c>
      <c r="V113" s="96">
        <v>34579.440000000002</v>
      </c>
      <c r="W113" s="118">
        <v>331110</v>
      </c>
      <c r="Z113" s="118">
        <v>217274.11</v>
      </c>
      <c r="AA113" s="118">
        <v>51320.31</v>
      </c>
      <c r="AD113" s="118">
        <v>1797</v>
      </c>
    </row>
    <row r="114" spans="1:30" x14ac:dyDescent="0.2">
      <c r="A114" s="283" t="s">
        <v>2211</v>
      </c>
      <c r="B114" s="117">
        <v>274761.15000000002</v>
      </c>
      <c r="C114" s="117">
        <v>5738.84</v>
      </c>
      <c r="D114" s="117">
        <v>218561.61</v>
      </c>
      <c r="F114" s="283">
        <v>872911.71</v>
      </c>
      <c r="G114" s="283">
        <v>787937.61</v>
      </c>
      <c r="I114" s="263">
        <v>0</v>
      </c>
      <c r="J114" s="263">
        <v>49318.27</v>
      </c>
      <c r="K114" s="263">
        <v>0</v>
      </c>
      <c r="L114" s="263">
        <v>0</v>
      </c>
      <c r="O114" s="283">
        <v>958</v>
      </c>
      <c r="P114" s="283">
        <v>3690825.96</v>
      </c>
      <c r="Q114" s="96">
        <v>458690.3</v>
      </c>
      <c r="U114" s="96">
        <v>576205</v>
      </c>
      <c r="V114" s="96">
        <v>44621.32</v>
      </c>
      <c r="W114" s="118">
        <v>774880</v>
      </c>
      <c r="Z114" s="118">
        <v>234903.43</v>
      </c>
      <c r="AA114" s="118">
        <v>146786.54</v>
      </c>
    </row>
    <row r="115" spans="1:30" x14ac:dyDescent="0.2">
      <c r="A115" s="283" t="s">
        <v>2212</v>
      </c>
      <c r="B115" s="117">
        <v>780531.73</v>
      </c>
      <c r="C115" s="117">
        <v>66126.8</v>
      </c>
      <c r="D115" s="117">
        <v>114938.88</v>
      </c>
      <c r="F115" s="283">
        <v>136943.60999999999</v>
      </c>
      <c r="G115" s="283">
        <v>170752.96</v>
      </c>
      <c r="I115" s="263">
        <v>0</v>
      </c>
      <c r="J115" s="263">
        <v>39630.18</v>
      </c>
      <c r="K115" s="263">
        <v>3590</v>
      </c>
      <c r="M115" s="283">
        <v>81500</v>
      </c>
      <c r="O115" s="283">
        <v>600</v>
      </c>
      <c r="P115" s="283">
        <v>1854865.59</v>
      </c>
      <c r="Q115" s="96">
        <v>448565.8</v>
      </c>
      <c r="U115" s="96">
        <v>550255</v>
      </c>
      <c r="V115" s="96">
        <v>37447.72</v>
      </c>
      <c r="W115" s="118">
        <v>735138</v>
      </c>
      <c r="Z115" s="118">
        <v>219334.11</v>
      </c>
      <c r="AA115" s="118">
        <v>32557.38</v>
      </c>
    </row>
    <row r="116" spans="1:30" x14ac:dyDescent="0.2">
      <c r="A116" s="283" t="s">
        <v>2213</v>
      </c>
      <c r="B116" s="117">
        <v>928649.15</v>
      </c>
      <c r="C116" s="117">
        <v>132464.5</v>
      </c>
      <c r="D116" s="117">
        <v>249633.59</v>
      </c>
      <c r="F116" s="283">
        <v>414745.33</v>
      </c>
      <c r="G116" s="283">
        <v>902922.94</v>
      </c>
      <c r="I116" s="263">
        <v>0</v>
      </c>
      <c r="J116" s="263">
        <v>40550.43</v>
      </c>
      <c r="K116" s="263">
        <v>5000</v>
      </c>
      <c r="L116" s="263">
        <v>40000</v>
      </c>
      <c r="M116" s="283">
        <v>347674.8</v>
      </c>
      <c r="O116" s="283">
        <v>3310</v>
      </c>
      <c r="P116" s="283">
        <v>1808375.97</v>
      </c>
      <c r="Q116" s="96">
        <v>469625.37</v>
      </c>
      <c r="R116" s="96">
        <v>108567.2</v>
      </c>
      <c r="U116" s="96">
        <v>345817.5</v>
      </c>
      <c r="V116" s="96">
        <v>40180.720000000001</v>
      </c>
      <c r="W116" s="118">
        <v>534867.5</v>
      </c>
      <c r="X116" s="118">
        <v>18400</v>
      </c>
      <c r="Z116" s="118">
        <v>314061.28000000003</v>
      </c>
      <c r="AA116" s="118">
        <v>103147.65</v>
      </c>
    </row>
    <row r="117" spans="1:30" x14ac:dyDescent="0.2">
      <c r="A117" s="283" t="s">
        <v>2214</v>
      </c>
      <c r="B117" s="117">
        <v>496666.91</v>
      </c>
      <c r="C117" s="117">
        <v>75216.77</v>
      </c>
      <c r="D117" s="117">
        <v>245604.64</v>
      </c>
      <c r="F117" s="283">
        <v>332188.34000000003</v>
      </c>
      <c r="G117" s="283">
        <v>404470.49</v>
      </c>
      <c r="I117" s="263">
        <v>0</v>
      </c>
      <c r="J117" s="263">
        <v>49865.55</v>
      </c>
      <c r="K117" s="263">
        <v>22890</v>
      </c>
      <c r="M117" s="283">
        <v>123178</v>
      </c>
      <c r="O117" s="283">
        <v>2181</v>
      </c>
      <c r="P117" s="283">
        <v>2329931.42</v>
      </c>
      <c r="Q117" s="96">
        <v>570915.85</v>
      </c>
      <c r="R117" s="96">
        <v>77214</v>
      </c>
      <c r="U117" s="96">
        <v>557200</v>
      </c>
      <c r="V117" s="96">
        <v>51263.7</v>
      </c>
      <c r="W117" s="118">
        <v>736470</v>
      </c>
      <c r="Z117" s="118">
        <v>318443.62</v>
      </c>
      <c r="AA117" s="118">
        <v>74840.240000000005</v>
      </c>
      <c r="AC117" s="118">
        <v>111753.75</v>
      </c>
    </row>
    <row r="118" spans="1:30" x14ac:dyDescent="0.2">
      <c r="A118" s="283" t="s">
        <v>2215</v>
      </c>
      <c r="B118" s="117">
        <v>20909.07</v>
      </c>
      <c r="C118" s="117">
        <v>18104.400000000001</v>
      </c>
      <c r="D118" s="117">
        <v>54235.05</v>
      </c>
      <c r="F118" s="283">
        <v>1448733.83</v>
      </c>
      <c r="G118" s="283">
        <v>385652.17</v>
      </c>
      <c r="I118" s="263">
        <v>306000</v>
      </c>
      <c r="J118" s="263">
        <v>63764.68</v>
      </c>
      <c r="K118" s="263">
        <v>18420</v>
      </c>
      <c r="L118" s="263">
        <v>50000</v>
      </c>
      <c r="M118" s="283">
        <v>82400</v>
      </c>
      <c r="P118" s="283">
        <v>857017.52</v>
      </c>
      <c r="Q118" s="96">
        <v>472771.06</v>
      </c>
      <c r="R118" s="96">
        <v>18100</v>
      </c>
      <c r="U118" s="96">
        <v>340252.5</v>
      </c>
      <c r="V118" s="96">
        <v>46598.239999999998</v>
      </c>
      <c r="W118" s="118">
        <v>555372.5</v>
      </c>
      <c r="Z118" s="118">
        <v>284404.74</v>
      </c>
      <c r="AA118" s="118">
        <v>83055.69</v>
      </c>
    </row>
    <row r="119" spans="1:30" x14ac:dyDescent="0.2">
      <c r="A119" s="283" t="s">
        <v>2298</v>
      </c>
      <c r="B119" s="117">
        <v>123458.15</v>
      </c>
      <c r="C119" s="117">
        <v>6751.35</v>
      </c>
      <c r="D119" s="117">
        <v>154034.10999999999</v>
      </c>
      <c r="F119" s="283">
        <v>953210.6</v>
      </c>
      <c r="G119" s="283">
        <v>97851.54</v>
      </c>
      <c r="I119" s="263">
        <v>130000</v>
      </c>
      <c r="J119" s="263">
        <v>43614.69</v>
      </c>
      <c r="K119" s="263">
        <v>3960</v>
      </c>
      <c r="M119" s="283">
        <v>40000</v>
      </c>
      <c r="P119" s="283">
        <v>2768353.45</v>
      </c>
      <c r="Q119" s="96">
        <v>371446.91</v>
      </c>
      <c r="U119" s="96">
        <v>276570</v>
      </c>
      <c r="V119" s="96">
        <v>30124.61</v>
      </c>
      <c r="W119" s="118">
        <v>415362</v>
      </c>
      <c r="Z119" s="118">
        <v>153248.89000000001</v>
      </c>
      <c r="AA119" s="118">
        <v>72515</v>
      </c>
    </row>
    <row r="120" spans="1:30" x14ac:dyDescent="0.2">
      <c r="A120" s="283" t="s">
        <v>2299</v>
      </c>
      <c r="B120" s="117">
        <v>98177.8</v>
      </c>
      <c r="C120" s="117">
        <v>4318.6000000000004</v>
      </c>
      <c r="D120" s="117">
        <v>17018.55</v>
      </c>
      <c r="F120" s="283">
        <v>360772.63</v>
      </c>
      <c r="G120" s="283">
        <v>136535.62</v>
      </c>
      <c r="I120" s="263">
        <v>60000</v>
      </c>
      <c r="J120" s="263">
        <v>59726.61</v>
      </c>
      <c r="K120" s="263">
        <v>5120</v>
      </c>
      <c r="M120" s="283">
        <v>43050</v>
      </c>
      <c r="O120" s="283">
        <v>8071</v>
      </c>
      <c r="P120" s="283">
        <v>3313708.59</v>
      </c>
      <c r="Q120" s="96">
        <v>390169.5</v>
      </c>
      <c r="U120" s="96">
        <v>578620</v>
      </c>
      <c r="V120" s="96">
        <v>41703.26</v>
      </c>
      <c r="W120" s="118">
        <v>672320</v>
      </c>
      <c r="Z120" s="118">
        <v>260982.43</v>
      </c>
      <c r="AA120" s="118">
        <v>29157.8</v>
      </c>
    </row>
    <row r="121" spans="1:30" x14ac:dyDescent="0.2">
      <c r="A121" s="283" t="s">
        <v>2311</v>
      </c>
      <c r="B121" s="117">
        <v>461005.18</v>
      </c>
      <c r="C121" s="117">
        <v>4607.95</v>
      </c>
      <c r="D121" s="117">
        <v>51405.17</v>
      </c>
      <c r="F121" s="283">
        <v>667093.74</v>
      </c>
      <c r="G121" s="283">
        <v>83590.95</v>
      </c>
      <c r="I121" s="263">
        <v>0</v>
      </c>
      <c r="J121" s="263">
        <v>35909.120000000003</v>
      </c>
      <c r="K121" s="263">
        <v>124030</v>
      </c>
      <c r="P121" s="283">
        <v>3532326.06</v>
      </c>
      <c r="Q121" s="96">
        <v>657148.68000000005</v>
      </c>
      <c r="U121" s="96">
        <v>452602.5</v>
      </c>
      <c r="V121" s="96">
        <v>36169.199999999997</v>
      </c>
      <c r="W121" s="118">
        <v>605738.5</v>
      </c>
      <c r="Z121" s="118">
        <v>402301.61</v>
      </c>
      <c r="AA121" s="118">
        <v>80653.25</v>
      </c>
    </row>
    <row r="122" spans="1:30" x14ac:dyDescent="0.2">
      <c r="A122" s="283" t="s">
        <v>2216</v>
      </c>
      <c r="B122" s="117">
        <v>387658.14</v>
      </c>
      <c r="C122" s="117">
        <v>0</v>
      </c>
      <c r="D122" s="117">
        <v>204019.14</v>
      </c>
      <c r="F122" s="283">
        <v>1164963.3</v>
      </c>
      <c r="G122" s="283">
        <v>636067.62</v>
      </c>
      <c r="I122" s="263">
        <v>0</v>
      </c>
      <c r="J122" s="263">
        <v>34497.18</v>
      </c>
      <c r="L122" s="263">
        <v>645</v>
      </c>
      <c r="M122" s="283">
        <v>202200</v>
      </c>
      <c r="N122" s="283">
        <v>431805.14</v>
      </c>
      <c r="O122" s="283">
        <v>380722.05</v>
      </c>
      <c r="P122" s="283">
        <v>1454124.22</v>
      </c>
      <c r="Q122" s="96">
        <v>955451.74</v>
      </c>
      <c r="R122" s="96">
        <v>55000</v>
      </c>
      <c r="U122" s="96">
        <v>455222.5</v>
      </c>
      <c r="V122" s="96">
        <v>137400</v>
      </c>
      <c r="W122" s="118">
        <v>885022.5</v>
      </c>
      <c r="Z122" s="118">
        <v>508918.88</v>
      </c>
      <c r="AA122" s="118">
        <v>132626.25</v>
      </c>
    </row>
    <row r="123" spans="1:30" x14ac:dyDescent="0.2">
      <c r="A123" s="283" t="s">
        <v>2217</v>
      </c>
      <c r="B123" s="117">
        <v>304535.96999999997</v>
      </c>
      <c r="C123" s="117">
        <v>0</v>
      </c>
      <c r="D123" s="117">
        <v>67459.81</v>
      </c>
      <c r="F123" s="283">
        <v>147417.70000000001</v>
      </c>
      <c r="G123" s="283">
        <v>283490.92</v>
      </c>
      <c r="I123" s="263">
        <v>8000</v>
      </c>
      <c r="J123" s="263">
        <v>27578.55</v>
      </c>
      <c r="L123" s="263">
        <v>22.15</v>
      </c>
      <c r="N123" s="283">
        <v>324701.88</v>
      </c>
      <c r="P123" s="283">
        <v>5145573.0199999996</v>
      </c>
      <c r="Q123" s="96">
        <v>571726.73</v>
      </c>
      <c r="R123" s="96">
        <v>94000</v>
      </c>
      <c r="U123" s="96">
        <v>950755</v>
      </c>
      <c r="V123" s="96">
        <v>60000</v>
      </c>
      <c r="W123" s="118">
        <v>1248105</v>
      </c>
      <c r="Z123" s="118">
        <v>301722.96999999997</v>
      </c>
      <c r="AA123" s="118">
        <v>46416.15</v>
      </c>
    </row>
    <row r="124" spans="1:30" x14ac:dyDescent="0.2">
      <c r="A124" s="283" t="s">
        <v>2218</v>
      </c>
      <c r="B124" s="117">
        <v>64301.08</v>
      </c>
      <c r="C124" s="117">
        <v>3575</v>
      </c>
      <c r="D124" s="117">
        <v>69271.740000000005</v>
      </c>
      <c r="F124" s="283">
        <v>2</v>
      </c>
      <c r="G124" s="283">
        <v>8123.94</v>
      </c>
      <c r="I124" s="263">
        <v>0</v>
      </c>
      <c r="J124" s="263">
        <v>33500</v>
      </c>
      <c r="L124" s="263">
        <v>106000</v>
      </c>
      <c r="P124" s="283">
        <v>2682156.15</v>
      </c>
      <c r="Q124" s="96">
        <v>316172</v>
      </c>
      <c r="U124" s="96">
        <v>118860</v>
      </c>
      <c r="V124" s="96">
        <v>35200</v>
      </c>
      <c r="W124" s="118">
        <v>344310</v>
      </c>
      <c r="Z124" s="118">
        <v>134365.39000000001</v>
      </c>
      <c r="AA124" s="118">
        <v>2083.3000000000002</v>
      </c>
      <c r="AB124" s="118">
        <v>29652</v>
      </c>
    </row>
    <row r="125" spans="1:30" x14ac:dyDescent="0.2">
      <c r="A125" s="283" t="s">
        <v>2219</v>
      </c>
      <c r="B125" s="117">
        <v>294577.42</v>
      </c>
      <c r="C125" s="117">
        <v>0</v>
      </c>
      <c r="D125" s="117">
        <v>60200.35</v>
      </c>
      <c r="F125" s="283">
        <v>563204.73</v>
      </c>
      <c r="G125" s="283">
        <v>46840.06</v>
      </c>
      <c r="I125" s="263">
        <v>0</v>
      </c>
      <c r="J125" s="263">
        <v>51634.75</v>
      </c>
      <c r="L125" s="263">
        <v>55000</v>
      </c>
      <c r="O125" s="283">
        <v>-1215771.3999999999</v>
      </c>
      <c r="P125" s="283">
        <v>2132666.9300000002</v>
      </c>
      <c r="Q125" s="96">
        <v>456439.5</v>
      </c>
      <c r="U125" s="96">
        <v>483735</v>
      </c>
      <c r="V125" s="96">
        <v>47200</v>
      </c>
      <c r="W125" s="118">
        <v>635535</v>
      </c>
      <c r="Z125" s="118">
        <v>206070.02</v>
      </c>
      <c r="AA125" s="118">
        <v>65495.7</v>
      </c>
    </row>
    <row r="126" spans="1:30" x14ac:dyDescent="0.2">
      <c r="A126" s="283" t="s">
        <v>2220</v>
      </c>
      <c r="B126" s="117">
        <v>803071.93</v>
      </c>
      <c r="C126" s="117">
        <v>12950.69</v>
      </c>
      <c r="D126" s="117">
        <v>24039.78</v>
      </c>
      <c r="F126" s="283">
        <v>934232.87</v>
      </c>
      <c r="G126" s="283">
        <v>249448.86</v>
      </c>
      <c r="I126" s="263">
        <v>15895</v>
      </c>
      <c r="J126" s="263">
        <v>36886.82</v>
      </c>
      <c r="L126" s="263">
        <v>220.9</v>
      </c>
      <c r="M126" s="283">
        <v>100000</v>
      </c>
      <c r="P126" s="283">
        <v>2748053.22</v>
      </c>
      <c r="Q126" s="96">
        <v>464197.73</v>
      </c>
      <c r="U126" s="96">
        <v>581350</v>
      </c>
      <c r="V126" s="96">
        <v>50200</v>
      </c>
      <c r="W126" s="118">
        <v>865210</v>
      </c>
      <c r="Z126" s="118">
        <v>406349.91</v>
      </c>
      <c r="AA126" s="118">
        <v>65745</v>
      </c>
    </row>
    <row r="127" spans="1:30" x14ac:dyDescent="0.2">
      <c r="A127" s="283" t="s">
        <v>2221</v>
      </c>
      <c r="B127" s="117">
        <v>806587.57</v>
      </c>
      <c r="C127" s="117">
        <v>0</v>
      </c>
      <c r="D127" s="117">
        <v>84040.19</v>
      </c>
      <c r="F127" s="283">
        <v>289184.88</v>
      </c>
      <c r="G127" s="283">
        <v>537986.93000000005</v>
      </c>
      <c r="I127" s="263">
        <v>0</v>
      </c>
      <c r="J127" s="263">
        <v>53710.5</v>
      </c>
      <c r="L127" s="263">
        <v>5410</v>
      </c>
      <c r="N127" s="283">
        <v>592794.93999999994</v>
      </c>
      <c r="P127" s="283">
        <v>2326269.85</v>
      </c>
      <c r="Q127" s="96">
        <v>535995.56000000006</v>
      </c>
      <c r="S127" s="96">
        <v>3.86</v>
      </c>
      <c r="U127" s="96">
        <v>273332.5</v>
      </c>
      <c r="V127" s="96">
        <v>37400</v>
      </c>
      <c r="W127" s="118">
        <v>557457.5</v>
      </c>
      <c r="Z127" s="118">
        <v>272175.08</v>
      </c>
      <c r="AA127" s="118">
        <v>27991.8</v>
      </c>
    </row>
    <row r="128" spans="1:30" x14ac:dyDescent="0.2">
      <c r="A128" s="283" t="s">
        <v>2222</v>
      </c>
      <c r="B128" s="117">
        <v>156685.14000000001</v>
      </c>
      <c r="C128" s="117">
        <v>0</v>
      </c>
      <c r="D128" s="117">
        <v>84166.28</v>
      </c>
      <c r="F128" s="283">
        <v>2296699.17</v>
      </c>
      <c r="G128" s="283">
        <v>100948.23</v>
      </c>
      <c r="J128" s="263">
        <v>21196.400000000001</v>
      </c>
      <c r="L128" s="263">
        <v>12.63</v>
      </c>
      <c r="P128" s="283">
        <v>3580405.02</v>
      </c>
      <c r="Q128" s="96">
        <v>341454.5</v>
      </c>
      <c r="U128" s="96">
        <v>612692.5</v>
      </c>
      <c r="V128" s="96">
        <v>46400</v>
      </c>
      <c r="W128" s="118">
        <v>856642.5</v>
      </c>
      <c r="Z128" s="118">
        <v>253402.15</v>
      </c>
      <c r="AA128" s="118">
        <v>40149.050000000003</v>
      </c>
    </row>
    <row r="129" spans="1:30" x14ac:dyDescent="0.2">
      <c r="A129" s="283" t="s">
        <v>2223</v>
      </c>
      <c r="B129" s="117">
        <v>673747.72</v>
      </c>
      <c r="C129" s="117">
        <v>11266.75</v>
      </c>
      <c r="D129" s="117">
        <v>98479.23</v>
      </c>
      <c r="F129" s="283">
        <v>412748.58</v>
      </c>
      <c r="G129" s="283">
        <v>43385.82</v>
      </c>
      <c r="J129" s="263">
        <v>300</v>
      </c>
      <c r="L129" s="263">
        <v>150000</v>
      </c>
      <c r="N129" s="283">
        <v>1275271.24</v>
      </c>
      <c r="P129" s="283">
        <v>2242898.44</v>
      </c>
      <c r="Q129" s="96">
        <v>362564.19</v>
      </c>
      <c r="U129" s="96">
        <v>701250</v>
      </c>
      <c r="V129" s="96">
        <v>10</v>
      </c>
      <c r="W129" s="118">
        <v>794550</v>
      </c>
      <c r="Z129" s="118">
        <v>376708.46</v>
      </c>
      <c r="AA129" s="118">
        <v>39117.5</v>
      </c>
      <c r="AD129" s="118">
        <v>11990</v>
      </c>
    </row>
    <row r="130" spans="1:30" x14ac:dyDescent="0.2">
      <c r="A130" s="283" t="s">
        <v>2300</v>
      </c>
      <c r="B130" s="117">
        <v>232902.63</v>
      </c>
      <c r="C130" s="117">
        <v>5741.87</v>
      </c>
      <c r="D130" s="117">
        <v>75526.48</v>
      </c>
      <c r="F130" s="283">
        <v>1372764</v>
      </c>
      <c r="G130" s="283">
        <v>633669.02</v>
      </c>
      <c r="J130" s="263">
        <v>37590.33</v>
      </c>
      <c r="N130" s="283">
        <v>-2895289.86</v>
      </c>
      <c r="P130" s="283">
        <v>3888577.01</v>
      </c>
      <c r="Q130" s="96">
        <v>494212.37</v>
      </c>
      <c r="U130" s="96">
        <v>538639</v>
      </c>
      <c r="V130" s="96">
        <v>40800</v>
      </c>
      <c r="W130" s="118">
        <v>762889</v>
      </c>
      <c r="Z130" s="118">
        <v>305508.46999999997</v>
      </c>
      <c r="AA130" s="118">
        <v>22720</v>
      </c>
    </row>
    <row r="131" spans="1:30" x14ac:dyDescent="0.2">
      <c r="A131" s="283" t="s">
        <v>2301</v>
      </c>
      <c r="B131" s="117">
        <v>71108.160000000003</v>
      </c>
      <c r="C131" s="117">
        <v>4000</v>
      </c>
      <c r="D131" s="117">
        <v>31779.119999999999</v>
      </c>
      <c r="F131" s="283">
        <v>3695565.62</v>
      </c>
      <c r="G131" s="283">
        <v>376897.91</v>
      </c>
      <c r="J131" s="263">
        <v>60900</v>
      </c>
      <c r="N131" s="283">
        <v>-2803193.59</v>
      </c>
      <c r="P131" s="283">
        <v>6097995.7300000004</v>
      </c>
      <c r="Q131" s="96">
        <v>388520.73</v>
      </c>
      <c r="U131" s="96">
        <v>294150</v>
      </c>
      <c r="V131" s="96">
        <v>36000</v>
      </c>
      <c r="W131" s="118">
        <v>459086</v>
      </c>
      <c r="Z131" s="118">
        <v>297291.23</v>
      </c>
      <c r="AA131" s="118">
        <v>125483.97</v>
      </c>
    </row>
    <row r="132" spans="1:30" x14ac:dyDescent="0.2">
      <c r="A132" s="283" t="s">
        <v>2224</v>
      </c>
      <c r="B132" s="117">
        <v>479414.58</v>
      </c>
      <c r="C132" s="117">
        <v>64922</v>
      </c>
      <c r="D132" s="117">
        <v>161444.18</v>
      </c>
      <c r="F132" s="283">
        <v>649106.4</v>
      </c>
      <c r="G132" s="283">
        <v>87162.97</v>
      </c>
      <c r="I132" s="263">
        <v>10000</v>
      </c>
      <c r="J132" s="263">
        <v>70604.100000000006</v>
      </c>
      <c r="L132" s="263">
        <v>3133</v>
      </c>
      <c r="M132" s="283">
        <v>43510</v>
      </c>
      <c r="O132" s="283">
        <v>195157.38</v>
      </c>
      <c r="P132" s="283">
        <v>3801436</v>
      </c>
      <c r="Q132" s="96">
        <v>1327519.3999999999</v>
      </c>
      <c r="R132" s="96">
        <v>4500</v>
      </c>
      <c r="U132" s="96">
        <v>585896.1</v>
      </c>
      <c r="W132" s="118">
        <v>1064346.1000000001</v>
      </c>
      <c r="Y132" s="118">
        <v>4340</v>
      </c>
      <c r="Z132" s="118">
        <v>612780.30000000005</v>
      </c>
      <c r="AA132" s="118">
        <v>82003.22</v>
      </c>
    </row>
    <row r="133" spans="1:30" x14ac:dyDescent="0.2">
      <c r="A133" s="283" t="s">
        <v>2225</v>
      </c>
      <c r="B133" s="117">
        <v>541933.13</v>
      </c>
      <c r="C133" s="117">
        <v>20000</v>
      </c>
      <c r="D133" s="117">
        <v>165673.19</v>
      </c>
      <c r="F133" s="283">
        <v>433067.15</v>
      </c>
      <c r="G133" s="283">
        <v>19034.830000000002</v>
      </c>
      <c r="I133" s="263">
        <v>2500</v>
      </c>
      <c r="J133" s="263">
        <v>39757.980000000003</v>
      </c>
      <c r="L133" s="263">
        <v>3642</v>
      </c>
      <c r="O133" s="283">
        <v>91799.79</v>
      </c>
      <c r="P133" s="283">
        <v>2453088.7400000002</v>
      </c>
      <c r="Q133" s="96">
        <v>890748.99</v>
      </c>
      <c r="U133" s="96">
        <v>575279.4</v>
      </c>
      <c r="V133" s="96">
        <v>23505.5</v>
      </c>
      <c r="W133" s="118">
        <v>839276.9</v>
      </c>
      <c r="Z133" s="118">
        <v>433256.75</v>
      </c>
      <c r="AA133" s="118">
        <v>38266.75</v>
      </c>
    </row>
    <row r="134" spans="1:30" x14ac:dyDescent="0.2">
      <c r="A134" s="283" t="s">
        <v>2226</v>
      </c>
      <c r="B134" s="117">
        <v>523570.6</v>
      </c>
      <c r="C134" s="117">
        <v>44162.5</v>
      </c>
      <c r="D134" s="117">
        <v>173185.42</v>
      </c>
      <c r="F134" s="283">
        <v>362536.09</v>
      </c>
      <c r="G134" s="283">
        <v>601010.93999999994</v>
      </c>
      <c r="I134" s="263">
        <v>18680</v>
      </c>
      <c r="J134" s="263">
        <v>71858.77</v>
      </c>
      <c r="L134" s="263">
        <v>4506</v>
      </c>
      <c r="O134" s="283">
        <v>178204.04</v>
      </c>
      <c r="P134" s="283">
        <v>3154882.42</v>
      </c>
      <c r="Q134" s="96">
        <v>1513983.07</v>
      </c>
      <c r="U134" s="96">
        <v>785501.5</v>
      </c>
      <c r="V134" s="96">
        <v>6310</v>
      </c>
      <c r="W134" s="118">
        <v>1384876.5</v>
      </c>
      <c r="X134" s="118">
        <v>900</v>
      </c>
      <c r="Z134" s="118">
        <v>804718.21</v>
      </c>
      <c r="AA134" s="118">
        <v>52801.120000000003</v>
      </c>
      <c r="AD134" s="118">
        <v>50000</v>
      </c>
    </row>
    <row r="135" spans="1:30" x14ac:dyDescent="0.2">
      <c r="A135" s="283" t="s">
        <v>2227</v>
      </c>
      <c r="B135" s="117">
        <v>323275.15999999997</v>
      </c>
      <c r="C135" s="117">
        <v>24433.8</v>
      </c>
      <c r="D135" s="117">
        <v>207250</v>
      </c>
      <c r="F135" s="283">
        <v>261900.92</v>
      </c>
      <c r="G135" s="283">
        <v>81336.5</v>
      </c>
      <c r="I135" s="263">
        <v>1950</v>
      </c>
      <c r="J135" s="263">
        <v>48783.8</v>
      </c>
      <c r="L135" s="263">
        <v>1990</v>
      </c>
      <c r="M135" s="283">
        <v>106640</v>
      </c>
      <c r="O135" s="283">
        <v>56600.58</v>
      </c>
      <c r="P135" s="283">
        <v>2689973.6</v>
      </c>
      <c r="Q135" s="96">
        <v>853792.84</v>
      </c>
      <c r="U135" s="96">
        <v>288421</v>
      </c>
      <c r="W135" s="118">
        <v>562821</v>
      </c>
      <c r="X135" s="118">
        <v>2620</v>
      </c>
      <c r="Z135" s="118">
        <v>453824.88</v>
      </c>
      <c r="AA135" s="118">
        <v>51220.43</v>
      </c>
      <c r="AC135" s="118">
        <v>105993.52</v>
      </c>
    </row>
    <row r="136" spans="1:30" x14ac:dyDescent="0.2">
      <c r="A136" s="283" t="s">
        <v>2228</v>
      </c>
      <c r="B136" s="117">
        <v>311002.2</v>
      </c>
      <c r="C136" s="117">
        <v>32508.5</v>
      </c>
      <c r="D136" s="117">
        <v>120930.91</v>
      </c>
      <c r="F136" s="283">
        <v>726190.8</v>
      </c>
      <c r="G136" s="283">
        <v>22670.12</v>
      </c>
      <c r="I136" s="263">
        <v>0</v>
      </c>
      <c r="J136" s="263">
        <v>42458.37</v>
      </c>
      <c r="L136" s="263">
        <v>1982</v>
      </c>
      <c r="M136" s="283">
        <v>20000</v>
      </c>
      <c r="O136" s="283">
        <v>-8354.7900000000009</v>
      </c>
      <c r="P136" s="283">
        <v>2072080.16</v>
      </c>
      <c r="Q136" s="96">
        <v>639796.88</v>
      </c>
      <c r="R136" s="96">
        <v>21800</v>
      </c>
      <c r="U136" s="96">
        <v>286029.5</v>
      </c>
      <c r="W136" s="118">
        <v>572759.5</v>
      </c>
      <c r="X136" s="118">
        <v>1385</v>
      </c>
      <c r="Z136" s="118">
        <v>332659.67</v>
      </c>
      <c r="AA136" s="118">
        <v>53473.85</v>
      </c>
    </row>
    <row r="137" spans="1:30" x14ac:dyDescent="0.2">
      <c r="A137" s="283" t="s">
        <v>2229</v>
      </c>
      <c r="B137" s="117">
        <v>404521.1</v>
      </c>
      <c r="C137" s="117">
        <v>20000</v>
      </c>
      <c r="D137" s="117">
        <v>501381.86</v>
      </c>
      <c r="F137" s="283">
        <v>437387.09</v>
      </c>
      <c r="G137" s="283">
        <v>34071.160000000003</v>
      </c>
      <c r="J137" s="263">
        <v>61245.03</v>
      </c>
      <c r="L137" s="263">
        <v>2509</v>
      </c>
      <c r="O137" s="283">
        <v>88973.440000000002</v>
      </c>
      <c r="P137" s="283">
        <v>3517785.78</v>
      </c>
      <c r="Q137" s="96">
        <v>1724690.24</v>
      </c>
      <c r="U137" s="96">
        <v>686458.5</v>
      </c>
      <c r="W137" s="118">
        <v>1075018.5</v>
      </c>
      <c r="Z137" s="118">
        <v>399556.36</v>
      </c>
      <c r="AA137" s="118">
        <v>28132.76</v>
      </c>
    </row>
    <row r="138" spans="1:30" x14ac:dyDescent="0.2">
      <c r="A138" s="283" t="s">
        <v>2230</v>
      </c>
      <c r="B138" s="117">
        <v>346473.69</v>
      </c>
      <c r="C138" s="117">
        <v>74972.5</v>
      </c>
      <c r="D138" s="117">
        <v>161391.84</v>
      </c>
      <c r="F138" s="283">
        <v>1091996.56</v>
      </c>
      <c r="G138" s="283">
        <v>185418.12</v>
      </c>
      <c r="I138" s="263">
        <v>79960</v>
      </c>
      <c r="J138" s="263">
        <v>48116.24</v>
      </c>
      <c r="L138" s="263">
        <v>2109</v>
      </c>
      <c r="M138" s="283">
        <v>101860</v>
      </c>
      <c r="O138" s="283">
        <v>33667.96</v>
      </c>
      <c r="P138" s="283">
        <v>2461639.23</v>
      </c>
      <c r="Q138" s="96">
        <v>648056.80000000005</v>
      </c>
      <c r="U138" s="96">
        <v>625989</v>
      </c>
      <c r="W138" s="118">
        <v>893141</v>
      </c>
      <c r="X138" s="118">
        <v>600</v>
      </c>
      <c r="Z138" s="118">
        <v>498334.03</v>
      </c>
      <c r="AA138" s="118">
        <v>61760.800000000003</v>
      </c>
    </row>
    <row r="139" spans="1:30" x14ac:dyDescent="0.2">
      <c r="A139" s="283" t="s">
        <v>2231</v>
      </c>
      <c r="B139" s="117">
        <v>153624.72</v>
      </c>
      <c r="C139" s="117">
        <v>20000</v>
      </c>
      <c r="D139" s="117">
        <v>117890.52</v>
      </c>
      <c r="F139" s="283">
        <v>2131237.38</v>
      </c>
      <c r="G139" s="283">
        <v>25246.36</v>
      </c>
      <c r="I139" s="263">
        <v>2190</v>
      </c>
      <c r="J139" s="263">
        <v>42753.21</v>
      </c>
      <c r="L139" s="263">
        <v>6584</v>
      </c>
      <c r="M139" s="283">
        <v>22210</v>
      </c>
      <c r="N139" s="283">
        <v>-313129.26</v>
      </c>
      <c r="O139" s="283">
        <v>70014.86</v>
      </c>
      <c r="P139" s="283">
        <v>1490475.39</v>
      </c>
      <c r="Q139" s="96">
        <v>864119.22</v>
      </c>
      <c r="U139" s="96">
        <v>445340.8</v>
      </c>
      <c r="V139" s="96">
        <v>57830</v>
      </c>
      <c r="W139" s="118">
        <v>843140.8</v>
      </c>
      <c r="Z139" s="118">
        <v>503795.04</v>
      </c>
      <c r="AA139" s="118">
        <v>108246.07</v>
      </c>
    </row>
    <row r="140" spans="1:30" x14ac:dyDescent="0.2">
      <c r="A140" s="283" t="s">
        <v>2232</v>
      </c>
      <c r="B140" s="117">
        <v>486977.3</v>
      </c>
      <c r="C140" s="117">
        <v>31273.55</v>
      </c>
      <c r="D140" s="117">
        <v>328965.78000000003</v>
      </c>
      <c r="F140" s="283">
        <v>186690.67</v>
      </c>
      <c r="G140" s="283">
        <v>631653.9</v>
      </c>
      <c r="I140" s="263">
        <v>0</v>
      </c>
      <c r="J140" s="263">
        <v>55401.1</v>
      </c>
      <c r="L140" s="263">
        <v>4129</v>
      </c>
      <c r="M140" s="283">
        <v>148115</v>
      </c>
      <c r="N140" s="283">
        <v>-278782.13</v>
      </c>
      <c r="O140" s="283">
        <v>68915.13</v>
      </c>
      <c r="P140" s="283">
        <v>3511106.83</v>
      </c>
      <c r="Q140" s="96">
        <v>1326334</v>
      </c>
      <c r="U140" s="96">
        <v>579191</v>
      </c>
      <c r="W140" s="118">
        <v>1084797</v>
      </c>
      <c r="Z140" s="118">
        <v>736242.49</v>
      </c>
      <c r="AA140" s="118">
        <v>25565.11</v>
      </c>
    </row>
    <row r="141" spans="1:30" x14ac:dyDescent="0.2">
      <c r="A141" s="283" t="s">
        <v>2233</v>
      </c>
      <c r="B141" s="117">
        <v>428342.9</v>
      </c>
      <c r="C141" s="117">
        <v>132810</v>
      </c>
      <c r="D141" s="117">
        <v>163618.15</v>
      </c>
      <c r="F141" s="283">
        <v>449012.99</v>
      </c>
      <c r="G141" s="283">
        <v>76245.100000000006</v>
      </c>
      <c r="I141" s="263">
        <v>0</v>
      </c>
      <c r="J141" s="263">
        <v>64641.65</v>
      </c>
      <c r="L141" s="263">
        <v>1122</v>
      </c>
      <c r="M141" s="283">
        <v>106375</v>
      </c>
      <c r="O141" s="283">
        <v>-352</v>
      </c>
      <c r="P141" s="283">
        <v>1290976.01</v>
      </c>
      <c r="Q141" s="96">
        <v>813338.39</v>
      </c>
      <c r="U141" s="96">
        <v>766855.5</v>
      </c>
      <c r="W141" s="118">
        <v>953829.5</v>
      </c>
      <c r="Z141" s="118">
        <v>438725</v>
      </c>
      <c r="AA141" s="118">
        <v>85822.54</v>
      </c>
    </row>
    <row r="142" spans="1:30" x14ac:dyDescent="0.2">
      <c r="A142" s="283" t="s">
        <v>2234</v>
      </c>
      <c r="B142" s="117">
        <v>232758.45</v>
      </c>
      <c r="C142" s="117">
        <v>13500</v>
      </c>
      <c r="D142" s="117">
        <v>152611.67000000001</v>
      </c>
      <c r="F142" s="283">
        <v>478640.92</v>
      </c>
      <c r="G142" s="283">
        <v>42483.19</v>
      </c>
      <c r="J142" s="263">
        <v>50586.3</v>
      </c>
      <c r="L142" s="263">
        <v>2977</v>
      </c>
      <c r="O142" s="283">
        <v>13693.8</v>
      </c>
      <c r="P142" s="283">
        <v>431311.75</v>
      </c>
      <c r="Q142" s="96">
        <v>1436280.99</v>
      </c>
      <c r="U142" s="96">
        <v>419034</v>
      </c>
      <c r="W142" s="118">
        <v>783874</v>
      </c>
      <c r="Z142" s="118">
        <v>333295.59000000003</v>
      </c>
      <c r="AA142" s="118">
        <v>75215.94</v>
      </c>
    </row>
    <row r="143" spans="1:30" x14ac:dyDescent="0.2">
      <c r="A143" s="283" t="s">
        <v>2235</v>
      </c>
      <c r="B143" s="117">
        <v>281370.52</v>
      </c>
      <c r="C143" s="117">
        <v>43722.35</v>
      </c>
      <c r="D143" s="117">
        <v>183165.48</v>
      </c>
      <c r="F143" s="283">
        <v>693975.8</v>
      </c>
      <c r="G143" s="283">
        <v>123095.17</v>
      </c>
      <c r="I143" s="263">
        <v>0</v>
      </c>
      <c r="J143" s="263">
        <v>47819.3</v>
      </c>
      <c r="L143" s="263">
        <v>1900</v>
      </c>
      <c r="M143" s="283">
        <v>56500</v>
      </c>
      <c r="O143" s="283">
        <v>102514.45</v>
      </c>
      <c r="P143" s="283">
        <v>2115546</v>
      </c>
      <c r="Q143" s="96">
        <v>774556.58</v>
      </c>
      <c r="R143" s="96">
        <v>8400</v>
      </c>
      <c r="U143" s="96">
        <v>473287.5</v>
      </c>
      <c r="V143" s="96">
        <v>9400</v>
      </c>
      <c r="W143" s="118">
        <v>747112.5</v>
      </c>
      <c r="Z143" s="118">
        <v>433105.95</v>
      </c>
      <c r="AA143" s="118">
        <v>65608.95</v>
      </c>
    </row>
    <row r="144" spans="1:30" x14ac:dyDescent="0.2">
      <c r="A144" s="283" t="s">
        <v>2236</v>
      </c>
      <c r="B144" s="117">
        <v>123375.99</v>
      </c>
      <c r="C144" s="117">
        <v>6536.8</v>
      </c>
      <c r="D144" s="117">
        <v>106637.19</v>
      </c>
      <c r="F144" s="283">
        <v>1271377.3400000001</v>
      </c>
      <c r="G144" s="283">
        <v>13910.24</v>
      </c>
      <c r="I144" s="263">
        <v>0</v>
      </c>
      <c r="J144" s="263">
        <v>41853.519999999997</v>
      </c>
      <c r="L144" s="263">
        <v>1483</v>
      </c>
      <c r="O144" s="283">
        <v>45030.15</v>
      </c>
      <c r="P144" s="283">
        <v>2263113.85</v>
      </c>
      <c r="Q144" s="96">
        <v>499642.9</v>
      </c>
      <c r="U144" s="96">
        <v>486776</v>
      </c>
      <c r="W144" s="118">
        <v>707211</v>
      </c>
      <c r="X144" s="118">
        <v>3600</v>
      </c>
      <c r="Z144" s="118">
        <v>279114.42</v>
      </c>
      <c r="AA144" s="118">
        <v>75043.649999999994</v>
      </c>
    </row>
    <row r="145" spans="1:30" x14ac:dyDescent="0.2">
      <c r="A145" s="283" t="s">
        <v>2237</v>
      </c>
      <c r="B145" s="117">
        <v>197883.95</v>
      </c>
      <c r="C145" s="117">
        <v>24649</v>
      </c>
      <c r="D145" s="117">
        <v>348055.95</v>
      </c>
      <c r="F145" s="283">
        <v>734412.6</v>
      </c>
      <c r="G145" s="283">
        <v>29158.38</v>
      </c>
      <c r="I145" s="263">
        <v>0</v>
      </c>
      <c r="J145" s="263">
        <v>56605.98</v>
      </c>
      <c r="L145" s="263">
        <v>2737</v>
      </c>
      <c r="M145" s="283">
        <v>10000</v>
      </c>
      <c r="O145" s="283">
        <v>140107.18</v>
      </c>
      <c r="P145" s="283">
        <v>2512572.4500000002</v>
      </c>
      <c r="Q145" s="96">
        <v>890755.66</v>
      </c>
      <c r="R145" s="96">
        <v>47000</v>
      </c>
      <c r="U145" s="96">
        <v>781406.5</v>
      </c>
      <c r="W145" s="118">
        <v>1140906.5</v>
      </c>
      <c r="X145" s="118">
        <v>460</v>
      </c>
      <c r="Z145" s="118">
        <v>429687.86</v>
      </c>
      <c r="AA145" s="118">
        <v>28115.01</v>
      </c>
      <c r="AC145" s="118">
        <v>134076.6</v>
      </c>
    </row>
    <row r="146" spans="1:30" x14ac:dyDescent="0.2">
      <c r="A146" s="283" t="s">
        <v>2238</v>
      </c>
      <c r="B146" s="117">
        <v>219632.42</v>
      </c>
      <c r="C146" s="117">
        <v>39396.6</v>
      </c>
      <c r="D146" s="117">
        <v>202624.12</v>
      </c>
      <c r="F146" s="283">
        <v>2002133</v>
      </c>
      <c r="G146" s="283">
        <v>723829.5</v>
      </c>
      <c r="I146" s="263">
        <v>0</v>
      </c>
      <c r="J146" s="263">
        <v>60440.71</v>
      </c>
      <c r="L146" s="263">
        <v>2454</v>
      </c>
      <c r="O146" s="283">
        <v>216126.25</v>
      </c>
      <c r="P146" s="283">
        <v>1298036.29</v>
      </c>
      <c r="Q146" s="96">
        <v>956280.58</v>
      </c>
      <c r="U146" s="96">
        <v>568511</v>
      </c>
      <c r="V146" s="96">
        <v>6700</v>
      </c>
      <c r="W146" s="118">
        <v>903661</v>
      </c>
      <c r="Z146" s="118">
        <v>481654.21</v>
      </c>
      <c r="AA146" s="118">
        <v>196909.25</v>
      </c>
    </row>
    <row r="147" spans="1:30" x14ac:dyDescent="0.2">
      <c r="A147" s="283" t="s">
        <v>2239</v>
      </c>
      <c r="B147" s="117">
        <v>327399.3</v>
      </c>
      <c r="C147" s="117">
        <v>52330.1</v>
      </c>
      <c r="D147" s="117">
        <v>549191.84</v>
      </c>
      <c r="F147" s="283">
        <v>779016.06</v>
      </c>
      <c r="G147" s="283">
        <v>181865.55</v>
      </c>
      <c r="I147" s="263">
        <v>4863</v>
      </c>
      <c r="J147" s="263">
        <v>39053.040000000001</v>
      </c>
      <c r="O147" s="283">
        <v>301959.06</v>
      </c>
      <c r="P147" s="283">
        <v>1854562.35</v>
      </c>
      <c r="Q147" s="96">
        <v>654366.57999999996</v>
      </c>
      <c r="R147" s="96">
        <v>15000</v>
      </c>
      <c r="S147" s="96">
        <v>1047.3800000000001</v>
      </c>
      <c r="U147" s="96">
        <v>377055</v>
      </c>
      <c r="V147" s="96">
        <v>50428.800000000003</v>
      </c>
      <c r="W147" s="118">
        <v>794905</v>
      </c>
      <c r="Z147" s="118">
        <v>455953.85</v>
      </c>
      <c r="AA147" s="118">
        <v>94399.45</v>
      </c>
    </row>
    <row r="148" spans="1:30" x14ac:dyDescent="0.2">
      <c r="A148" s="283" t="s">
        <v>2240</v>
      </c>
      <c r="B148" s="117">
        <v>1325556.52</v>
      </c>
      <c r="C148" s="117">
        <v>72170.55</v>
      </c>
      <c r="D148" s="117">
        <v>82032.570000000007</v>
      </c>
      <c r="F148" s="283">
        <v>938606.75</v>
      </c>
      <c r="G148" s="283">
        <v>435330.3</v>
      </c>
      <c r="I148" s="263">
        <v>0</v>
      </c>
      <c r="J148" s="263">
        <v>69650</v>
      </c>
      <c r="O148" s="283">
        <v>486310.76</v>
      </c>
      <c r="P148" s="283">
        <v>3974625.34</v>
      </c>
      <c r="Q148" s="96">
        <v>1074328.71</v>
      </c>
      <c r="R148" s="96">
        <v>121530</v>
      </c>
      <c r="U148" s="96">
        <v>432526.5</v>
      </c>
      <c r="V148" s="96">
        <v>63645.760000000002</v>
      </c>
      <c r="W148" s="118">
        <v>873826.5</v>
      </c>
      <c r="Z148" s="118">
        <v>381436.6</v>
      </c>
      <c r="AA148" s="118">
        <v>153493.56</v>
      </c>
    </row>
    <row r="149" spans="1:30" x14ac:dyDescent="0.2">
      <c r="A149" s="283" t="s">
        <v>2241</v>
      </c>
      <c r="B149" s="117">
        <v>438380.59</v>
      </c>
      <c r="C149" s="117">
        <v>3224</v>
      </c>
      <c r="D149" s="117">
        <v>41331.629999999997</v>
      </c>
      <c r="F149" s="283">
        <v>1072036.92</v>
      </c>
      <c r="G149" s="283">
        <v>326563.46000000002</v>
      </c>
      <c r="H149" s="283">
        <v>3500</v>
      </c>
      <c r="I149" s="263">
        <v>4500</v>
      </c>
      <c r="J149" s="263">
        <v>38141.300000000003</v>
      </c>
      <c r="O149" s="283">
        <v>128779.28</v>
      </c>
      <c r="P149" s="283">
        <v>2427116.52</v>
      </c>
      <c r="Q149" s="96">
        <v>345419.79</v>
      </c>
      <c r="S149" s="96">
        <v>19.11</v>
      </c>
      <c r="U149" s="96">
        <v>845491.5</v>
      </c>
      <c r="V149" s="96">
        <v>29423.439999999999</v>
      </c>
      <c r="W149" s="118">
        <v>971241.5</v>
      </c>
      <c r="Z149" s="118">
        <v>305041.32</v>
      </c>
      <c r="AA149" s="118">
        <v>110637.4</v>
      </c>
      <c r="AD149" s="118">
        <v>650</v>
      </c>
    </row>
    <row r="150" spans="1:30" x14ac:dyDescent="0.2">
      <c r="A150" s="283" t="s">
        <v>2242</v>
      </c>
      <c r="B150" s="117">
        <v>799615.7</v>
      </c>
      <c r="C150" s="117">
        <v>21036.58</v>
      </c>
      <c r="D150" s="117">
        <v>205158.78</v>
      </c>
      <c r="F150" s="283">
        <v>902353.34</v>
      </c>
      <c r="G150" s="283">
        <v>511468.15</v>
      </c>
      <c r="I150" s="263">
        <v>440</v>
      </c>
      <c r="J150" s="263">
        <v>62400</v>
      </c>
      <c r="L150" s="263">
        <v>2005.62</v>
      </c>
      <c r="O150" s="283">
        <v>502435.42</v>
      </c>
      <c r="P150" s="283">
        <v>2538450.7999999998</v>
      </c>
      <c r="Q150" s="96">
        <v>429580.18</v>
      </c>
      <c r="U150" s="96">
        <v>1033643.5</v>
      </c>
      <c r="V150" s="96">
        <v>82596.399999999994</v>
      </c>
      <c r="W150" s="118">
        <v>1236581.5</v>
      </c>
      <c r="Z150" s="118">
        <v>395937.31</v>
      </c>
      <c r="AA150" s="118">
        <v>151490.96</v>
      </c>
    </row>
    <row r="151" spans="1:30" x14ac:dyDescent="0.2">
      <c r="A151" s="283" t="s">
        <v>2243</v>
      </c>
      <c r="B151" s="117">
        <v>818530.86</v>
      </c>
      <c r="C151" s="117">
        <v>153051.32999999999</v>
      </c>
      <c r="D151" s="117">
        <v>383737.61</v>
      </c>
      <c r="F151" s="283">
        <v>1047227.39</v>
      </c>
      <c r="G151" s="283">
        <v>411802.52</v>
      </c>
      <c r="I151" s="263">
        <v>6760</v>
      </c>
      <c r="J151" s="263">
        <v>375296.98</v>
      </c>
      <c r="O151" s="283">
        <v>356111.26</v>
      </c>
      <c r="P151" s="283">
        <v>3053279.47</v>
      </c>
      <c r="Q151" s="96">
        <v>992340.47999999998</v>
      </c>
      <c r="U151" s="96">
        <v>512218</v>
      </c>
      <c r="V151" s="96">
        <v>182925.84</v>
      </c>
      <c r="W151" s="118">
        <v>896562</v>
      </c>
      <c r="Z151" s="118">
        <v>605458.93000000005</v>
      </c>
      <c r="AA151" s="118">
        <v>77061.77</v>
      </c>
    </row>
    <row r="152" spans="1:30" x14ac:dyDescent="0.2">
      <c r="A152" s="283" t="s">
        <v>2244</v>
      </c>
      <c r="B152" s="117">
        <v>467263.33</v>
      </c>
      <c r="C152" s="117">
        <v>18211</v>
      </c>
      <c r="D152" s="117">
        <v>71285.41</v>
      </c>
      <c r="F152" s="283">
        <v>257942.18</v>
      </c>
      <c r="G152" s="283">
        <v>202147.91</v>
      </c>
      <c r="J152" s="263">
        <v>64672.54</v>
      </c>
      <c r="O152" s="283">
        <v>411308.96</v>
      </c>
      <c r="P152" s="283">
        <v>1819262.69</v>
      </c>
      <c r="Q152" s="96">
        <v>618802.37</v>
      </c>
      <c r="U152" s="96">
        <v>519445.5</v>
      </c>
      <c r="V152" s="96">
        <v>77537.36</v>
      </c>
      <c r="W152" s="118">
        <v>886195.5</v>
      </c>
      <c r="Z152" s="118">
        <v>291995.86</v>
      </c>
      <c r="AA152" s="118">
        <v>50336.2</v>
      </c>
    </row>
    <row r="153" spans="1:30" x14ac:dyDescent="0.2">
      <c r="A153" s="283" t="s">
        <v>2245</v>
      </c>
      <c r="B153" s="117">
        <v>277764.44</v>
      </c>
      <c r="C153" s="117">
        <v>3134.3</v>
      </c>
      <c r="D153" s="117">
        <v>538766.53</v>
      </c>
      <c r="F153" s="283">
        <v>1006337.61</v>
      </c>
      <c r="G153" s="283">
        <v>167169.70000000001</v>
      </c>
      <c r="I153" s="263">
        <v>17470</v>
      </c>
      <c r="J153" s="263">
        <v>68985</v>
      </c>
      <c r="O153" s="283">
        <v>363417.3</v>
      </c>
      <c r="P153" s="283">
        <v>2522678.58</v>
      </c>
      <c r="Q153" s="96">
        <v>347694.27</v>
      </c>
      <c r="U153" s="96">
        <v>942487</v>
      </c>
      <c r="V153" s="96">
        <v>44509.24</v>
      </c>
      <c r="W153" s="118">
        <v>1111537</v>
      </c>
      <c r="Z153" s="118">
        <v>333356.74</v>
      </c>
      <c r="AA153" s="118">
        <v>107439.7</v>
      </c>
    </row>
    <row r="154" spans="1:30" x14ac:dyDescent="0.2">
      <c r="A154" s="283" t="s">
        <v>2246</v>
      </c>
      <c r="B154" s="117">
        <v>350302.43</v>
      </c>
      <c r="C154" s="117">
        <v>5015.5</v>
      </c>
      <c r="D154" s="117">
        <v>109442.3</v>
      </c>
      <c r="F154" s="283">
        <v>1237494.8400000001</v>
      </c>
      <c r="G154" s="283">
        <v>299301.71000000002</v>
      </c>
      <c r="I154" s="263">
        <v>3000</v>
      </c>
      <c r="J154" s="263">
        <v>60651.3</v>
      </c>
      <c r="O154" s="283">
        <v>324338.53000000003</v>
      </c>
      <c r="P154" s="283">
        <v>4801199.47</v>
      </c>
      <c r="Q154" s="96">
        <v>432104.48</v>
      </c>
      <c r="U154" s="96">
        <v>176505</v>
      </c>
      <c r="V154" s="96">
        <v>66366.559999999998</v>
      </c>
      <c r="W154" s="118">
        <v>428805</v>
      </c>
      <c r="Z154" s="118">
        <v>405363.78</v>
      </c>
      <c r="AA154" s="118">
        <v>177491.7</v>
      </c>
    </row>
    <row r="155" spans="1:30" x14ac:dyDescent="0.2">
      <c r="A155" s="283" t="s">
        <v>2247</v>
      </c>
      <c r="B155" s="117">
        <v>155171.9</v>
      </c>
      <c r="C155" s="117">
        <v>38521.699999999997</v>
      </c>
      <c r="D155" s="117">
        <v>324110.45</v>
      </c>
      <c r="F155" s="283">
        <v>1416008.9</v>
      </c>
      <c r="G155" s="283">
        <v>228235.72</v>
      </c>
      <c r="I155" s="263">
        <v>17500</v>
      </c>
      <c r="J155" s="263">
        <v>154617.13</v>
      </c>
      <c r="O155" s="283">
        <v>1077311.21</v>
      </c>
      <c r="P155" s="283">
        <v>5209136.26</v>
      </c>
      <c r="Q155" s="96">
        <v>580427.61</v>
      </c>
      <c r="U155" s="96">
        <v>749612.5</v>
      </c>
      <c r="V155" s="96">
        <v>73421.52</v>
      </c>
      <c r="W155" s="118">
        <v>1033612.5</v>
      </c>
      <c r="Z155" s="118">
        <v>426116.48</v>
      </c>
      <c r="AA155" s="118">
        <v>199088.95</v>
      </c>
    </row>
    <row r="156" spans="1:30" x14ac:dyDescent="0.2">
      <c r="A156" s="283" t="s">
        <v>2248</v>
      </c>
      <c r="B156" s="117">
        <v>491250.72</v>
      </c>
      <c r="C156" s="117">
        <v>27906.75</v>
      </c>
      <c r="D156" s="117">
        <v>239429.24</v>
      </c>
      <c r="F156" s="283">
        <v>926953</v>
      </c>
      <c r="G156" s="283">
        <v>148349.42000000001</v>
      </c>
      <c r="I156" s="263">
        <v>3000</v>
      </c>
      <c r="J156" s="263">
        <v>106810.35</v>
      </c>
      <c r="O156" s="283">
        <v>365666.13</v>
      </c>
      <c r="P156" s="283">
        <v>2453318.4700000002</v>
      </c>
      <c r="Q156" s="96">
        <v>325832.44</v>
      </c>
      <c r="U156" s="96">
        <v>422331</v>
      </c>
      <c r="V156" s="96">
        <v>53368.42</v>
      </c>
      <c r="W156" s="118">
        <v>536687.5</v>
      </c>
      <c r="Z156" s="118">
        <v>416359.78</v>
      </c>
      <c r="AA156" s="118">
        <v>110026.39</v>
      </c>
    </row>
    <row r="157" spans="1:30" x14ac:dyDescent="0.2">
      <c r="A157" s="283" t="s">
        <v>2249</v>
      </c>
      <c r="B157" s="117">
        <v>1010289.91</v>
      </c>
      <c r="C157" s="117">
        <v>98590.39</v>
      </c>
      <c r="D157" s="117">
        <v>434179.08</v>
      </c>
      <c r="F157" s="283">
        <v>332126.65999999997</v>
      </c>
      <c r="G157" s="283">
        <v>1351738.54</v>
      </c>
      <c r="I157" s="263">
        <v>41040</v>
      </c>
      <c r="J157" s="263">
        <v>93825.2</v>
      </c>
      <c r="M157" s="283">
        <v>3100</v>
      </c>
      <c r="O157" s="283">
        <v>558350.16</v>
      </c>
      <c r="P157" s="283">
        <v>4517827.99</v>
      </c>
      <c r="Q157" s="96">
        <v>1019365.22</v>
      </c>
      <c r="R157" s="96">
        <v>0</v>
      </c>
      <c r="U157" s="96">
        <v>747880</v>
      </c>
      <c r="V157" s="96">
        <v>117064.17</v>
      </c>
      <c r="W157" s="118">
        <v>1087611.45</v>
      </c>
      <c r="Z157" s="118">
        <v>393392.66</v>
      </c>
      <c r="AA157" s="118">
        <v>134695.15</v>
      </c>
    </row>
    <row r="158" spans="1:30" x14ac:dyDescent="0.2">
      <c r="A158" s="283" t="s">
        <v>2250</v>
      </c>
      <c r="B158" s="117">
        <v>644475.02</v>
      </c>
      <c r="C158" s="117">
        <v>10375.5</v>
      </c>
      <c r="D158" s="117">
        <v>65661.850000000006</v>
      </c>
      <c r="F158" s="283">
        <v>571890.11</v>
      </c>
      <c r="G158" s="283">
        <v>166448.03</v>
      </c>
      <c r="I158" s="263">
        <v>0</v>
      </c>
      <c r="J158" s="263">
        <v>63480.98</v>
      </c>
      <c r="O158" s="283">
        <v>385962.23</v>
      </c>
      <c r="P158" s="283">
        <v>3061336.79</v>
      </c>
      <c r="Q158" s="96">
        <v>567020.56999999995</v>
      </c>
      <c r="U158" s="96">
        <v>602203</v>
      </c>
      <c r="V158" s="96">
        <v>85235.88</v>
      </c>
      <c r="W158" s="118">
        <v>867203</v>
      </c>
      <c r="Z158" s="118">
        <v>446859.93</v>
      </c>
      <c r="AA158" s="118">
        <v>126586.82</v>
      </c>
    </row>
    <row r="159" spans="1:30" x14ac:dyDescent="0.2">
      <c r="A159" s="283" t="s">
        <v>2251</v>
      </c>
      <c r="B159" s="117">
        <v>391510.47</v>
      </c>
      <c r="C159" s="117">
        <v>25898</v>
      </c>
      <c r="D159" s="117">
        <v>234773.68</v>
      </c>
      <c r="F159" s="283">
        <v>1771713.89</v>
      </c>
      <c r="G159" s="283">
        <v>546383.85</v>
      </c>
      <c r="I159" s="263">
        <v>0</v>
      </c>
      <c r="J159" s="263">
        <v>189989.39</v>
      </c>
      <c r="O159" s="283">
        <v>195167.54</v>
      </c>
      <c r="P159" s="283">
        <v>2227904.62</v>
      </c>
      <c r="Q159" s="96">
        <v>489547.45</v>
      </c>
      <c r="U159" s="96">
        <v>531797</v>
      </c>
      <c r="V159" s="96">
        <v>51664.959999999999</v>
      </c>
      <c r="W159" s="118">
        <v>780097</v>
      </c>
      <c r="X159" s="118">
        <v>8532</v>
      </c>
      <c r="Z159" s="118">
        <v>348133.23</v>
      </c>
      <c r="AA159" s="118">
        <v>32167.7</v>
      </c>
    </row>
    <row r="160" spans="1:30" x14ac:dyDescent="0.2">
      <c r="A160" s="283" t="s">
        <v>2252</v>
      </c>
      <c r="B160" s="117">
        <v>512685.2</v>
      </c>
      <c r="C160" s="117">
        <v>71720.600000000006</v>
      </c>
      <c r="D160" s="117">
        <v>268641.34000000003</v>
      </c>
      <c r="F160" s="283">
        <v>1410989.79</v>
      </c>
      <c r="G160" s="283">
        <v>248893.48</v>
      </c>
      <c r="I160" s="263">
        <v>3500</v>
      </c>
      <c r="J160" s="263">
        <v>108112.6</v>
      </c>
      <c r="O160" s="283">
        <v>250920.57</v>
      </c>
      <c r="P160" s="283">
        <v>1652500.79</v>
      </c>
      <c r="Q160" s="96">
        <v>512281.63</v>
      </c>
      <c r="R160" s="96">
        <v>35000</v>
      </c>
      <c r="U160" s="96">
        <v>275107</v>
      </c>
      <c r="V160" s="96">
        <v>33312.1</v>
      </c>
      <c r="W160" s="118">
        <v>578497</v>
      </c>
      <c r="Z160" s="118">
        <v>288598.58</v>
      </c>
      <c r="AA160" s="118">
        <v>92816.45</v>
      </c>
    </row>
    <row r="161" spans="1:30" x14ac:dyDescent="0.2">
      <c r="A161" s="283" t="s">
        <v>2253</v>
      </c>
      <c r="B161" s="117">
        <v>559976.69999999995</v>
      </c>
      <c r="C161" s="117">
        <v>0</v>
      </c>
      <c r="D161" s="117">
        <v>50114.87</v>
      </c>
      <c r="F161" s="283">
        <v>1213286.55</v>
      </c>
      <c r="G161" s="283">
        <v>408179.52</v>
      </c>
      <c r="J161" s="263">
        <v>125268.57</v>
      </c>
      <c r="O161" s="283">
        <v>215121.19</v>
      </c>
      <c r="P161" s="283">
        <v>2038406.69</v>
      </c>
      <c r="Q161" s="96">
        <v>317416.34000000003</v>
      </c>
      <c r="U161" s="96">
        <v>450587.5</v>
      </c>
      <c r="V161" s="96">
        <v>27655.040000000001</v>
      </c>
      <c r="W161" s="118">
        <v>606742.5</v>
      </c>
      <c r="Y161" s="118">
        <v>10455</v>
      </c>
      <c r="Z161" s="118">
        <v>167629.39000000001</v>
      </c>
      <c r="AA161" s="118">
        <v>197470.45</v>
      </c>
    </row>
    <row r="162" spans="1:30" x14ac:dyDescent="0.2">
      <c r="A162" s="283" t="s">
        <v>2254</v>
      </c>
      <c r="B162" s="117">
        <v>597749.53</v>
      </c>
      <c r="C162" s="117">
        <v>14285.23</v>
      </c>
      <c r="D162" s="117">
        <v>59745.3</v>
      </c>
      <c r="F162" s="283">
        <v>1173966.8700000001</v>
      </c>
      <c r="G162" s="283">
        <v>307847.07</v>
      </c>
      <c r="I162" s="263">
        <v>0</v>
      </c>
      <c r="J162" s="263">
        <v>62500</v>
      </c>
      <c r="O162" s="283">
        <v>442700.66</v>
      </c>
      <c r="P162" s="283">
        <v>2546107.46</v>
      </c>
      <c r="Q162" s="96">
        <v>592770.52</v>
      </c>
      <c r="U162" s="96">
        <v>466693.5</v>
      </c>
      <c r="V162" s="96">
        <v>54156.19</v>
      </c>
      <c r="W162" s="118">
        <v>768900.25</v>
      </c>
      <c r="Z162" s="118">
        <v>392557.35</v>
      </c>
      <c r="AA162" s="118">
        <v>123561</v>
      </c>
      <c r="AD162" s="118">
        <v>12668</v>
      </c>
    </row>
    <row r="163" spans="1:30" x14ac:dyDescent="0.2">
      <c r="A163" s="283" t="s">
        <v>2255</v>
      </c>
      <c r="B163" s="117">
        <v>279665.84000000003</v>
      </c>
      <c r="C163" s="117">
        <v>33233.730000000003</v>
      </c>
      <c r="D163" s="117">
        <v>28225.32</v>
      </c>
      <c r="F163" s="283">
        <v>319448.58</v>
      </c>
      <c r="G163" s="283">
        <v>371425.86</v>
      </c>
      <c r="I163" s="263">
        <v>9154</v>
      </c>
      <c r="J163" s="263">
        <v>54850</v>
      </c>
      <c r="O163" s="283">
        <v>263762.55</v>
      </c>
      <c r="P163" s="283">
        <v>2320392.7599999998</v>
      </c>
      <c r="Q163" s="96">
        <v>505181.56</v>
      </c>
      <c r="S163" s="96">
        <v>8.67</v>
      </c>
      <c r="U163" s="96">
        <v>338530.5</v>
      </c>
      <c r="V163" s="96">
        <v>40133.120000000003</v>
      </c>
      <c r="W163" s="118">
        <v>575130.5</v>
      </c>
      <c r="Z163" s="118">
        <v>351662.98</v>
      </c>
      <c r="AA163" s="118">
        <v>113980.63</v>
      </c>
    </row>
    <row r="164" spans="1:30" x14ac:dyDescent="0.2">
      <c r="A164" s="283" t="s">
        <v>2304</v>
      </c>
      <c r="B164" s="117">
        <v>527210.93999999994</v>
      </c>
      <c r="C164" s="117">
        <v>30644</v>
      </c>
      <c r="D164" s="117">
        <v>130423.97</v>
      </c>
      <c r="F164" s="283">
        <v>1106319.3899999999</v>
      </c>
      <c r="G164" s="283">
        <v>439841.63</v>
      </c>
      <c r="I164" s="263">
        <v>3000</v>
      </c>
      <c r="J164" s="263">
        <v>50741.78</v>
      </c>
      <c r="O164" s="283">
        <v>254035.98</v>
      </c>
      <c r="P164" s="283">
        <v>2754433.99</v>
      </c>
      <c r="Q164" s="96">
        <v>483585.81</v>
      </c>
      <c r="U164" s="96">
        <v>464443</v>
      </c>
      <c r="V164" s="96">
        <v>35019.32</v>
      </c>
      <c r="W164" s="118">
        <v>699143</v>
      </c>
      <c r="Z164" s="118">
        <v>321056.52</v>
      </c>
      <c r="AA164" s="118">
        <v>163812.93</v>
      </c>
      <c r="AD164" s="118">
        <v>6870</v>
      </c>
    </row>
    <row r="165" spans="1:30" x14ac:dyDescent="0.2">
      <c r="A165" s="283" t="s">
        <v>2308</v>
      </c>
      <c r="B165" s="117">
        <v>653201.85</v>
      </c>
      <c r="C165" s="117">
        <v>23900</v>
      </c>
      <c r="D165" s="117">
        <v>99840.45</v>
      </c>
      <c r="F165" s="283">
        <v>530970</v>
      </c>
      <c r="G165" s="283">
        <v>248228.14</v>
      </c>
      <c r="I165" s="263">
        <v>32967</v>
      </c>
      <c r="J165" s="263">
        <v>72783.199999999997</v>
      </c>
      <c r="K165" s="263">
        <v>16900</v>
      </c>
      <c r="O165" s="283">
        <v>739953.83</v>
      </c>
      <c r="P165" s="283">
        <v>4164124</v>
      </c>
      <c r="Q165" s="96">
        <v>631809.84</v>
      </c>
      <c r="U165" s="96">
        <v>1346121</v>
      </c>
      <c r="V165" s="96">
        <v>81427.199999999997</v>
      </c>
      <c r="W165" s="118">
        <v>1597171</v>
      </c>
      <c r="Z165" s="118">
        <v>521590.9</v>
      </c>
      <c r="AA165" s="118">
        <v>41045.85</v>
      </c>
    </row>
    <row r="166" spans="1:30" x14ac:dyDescent="0.2">
      <c r="A166" s="283" t="s">
        <v>2312</v>
      </c>
      <c r="B166" s="117">
        <v>412829.22</v>
      </c>
      <c r="C166" s="117">
        <v>2430.31</v>
      </c>
      <c r="D166" s="117">
        <v>334904.09999999998</v>
      </c>
      <c r="F166" s="283">
        <v>977863.4</v>
      </c>
      <c r="G166" s="283">
        <v>311615.28999999998</v>
      </c>
      <c r="I166" s="263">
        <v>0</v>
      </c>
      <c r="J166" s="263">
        <v>137478.39999999999</v>
      </c>
      <c r="O166" s="283">
        <v>216016.07</v>
      </c>
      <c r="P166" s="283">
        <v>3254719.47</v>
      </c>
      <c r="Q166" s="96">
        <v>427633.69</v>
      </c>
      <c r="S166" s="96">
        <v>0.63</v>
      </c>
      <c r="U166" s="96">
        <v>332671.5</v>
      </c>
      <c r="V166" s="96">
        <v>21329.84</v>
      </c>
      <c r="W166" s="118">
        <v>510771.5</v>
      </c>
      <c r="Z166" s="118">
        <v>205612.96</v>
      </c>
      <c r="AA166" s="118">
        <v>133445.54999999999</v>
      </c>
    </row>
    <row r="167" spans="1:30" x14ac:dyDescent="0.2">
      <c r="A167" s="283" t="s">
        <v>2256</v>
      </c>
      <c r="B167" s="117">
        <v>643052.43000000005</v>
      </c>
      <c r="C167" s="117">
        <v>511391.9</v>
      </c>
      <c r="D167" s="117">
        <v>90714.44</v>
      </c>
      <c r="F167" s="283">
        <v>463033.11</v>
      </c>
      <c r="G167" s="283">
        <v>471393.62</v>
      </c>
      <c r="I167" s="263">
        <v>22665</v>
      </c>
      <c r="J167" s="263">
        <v>84776.82</v>
      </c>
      <c r="L167" s="263">
        <v>164.02</v>
      </c>
      <c r="N167" s="283">
        <v>38010.5</v>
      </c>
      <c r="O167" s="283">
        <v>20750</v>
      </c>
      <c r="P167" s="283">
        <v>4774273.9400000004</v>
      </c>
      <c r="Q167" s="96">
        <v>662464.39</v>
      </c>
      <c r="U167" s="96">
        <v>329332.5</v>
      </c>
      <c r="V167" s="96">
        <v>83000</v>
      </c>
      <c r="W167" s="118">
        <v>555851.5</v>
      </c>
      <c r="Z167" s="118">
        <v>320398.18</v>
      </c>
      <c r="AA167" s="118">
        <v>139010.5</v>
      </c>
    </row>
    <row r="168" spans="1:30" x14ac:dyDescent="0.2">
      <c r="A168" s="283" t="s">
        <v>2257</v>
      </c>
      <c r="B168" s="117">
        <v>209516.49</v>
      </c>
      <c r="C168" s="117">
        <v>22560.95</v>
      </c>
      <c r="D168" s="117">
        <v>35942.42</v>
      </c>
      <c r="F168" s="283">
        <v>878670.75</v>
      </c>
      <c r="G168" s="283">
        <v>383302.59</v>
      </c>
      <c r="I168" s="263">
        <v>2000</v>
      </c>
      <c r="J168" s="263">
        <v>59162.6</v>
      </c>
      <c r="L168" s="263">
        <v>18.690000000000001</v>
      </c>
      <c r="N168" s="283">
        <v>-260256.04</v>
      </c>
      <c r="O168" s="283">
        <v>-2650</v>
      </c>
      <c r="P168" s="283">
        <v>3320080.98</v>
      </c>
      <c r="Q168" s="96">
        <v>310345.75</v>
      </c>
      <c r="U168" s="96">
        <v>802925</v>
      </c>
      <c r="V168" s="96">
        <v>50680</v>
      </c>
      <c r="W168" s="118">
        <v>906225</v>
      </c>
      <c r="Z168" s="118">
        <v>255363.82</v>
      </c>
      <c r="AA168" s="118">
        <v>137965.04999999999</v>
      </c>
    </row>
    <row r="169" spans="1:30" x14ac:dyDescent="0.2">
      <c r="A169" s="283" t="s">
        <v>2258</v>
      </c>
      <c r="B169" s="117">
        <v>212863.14</v>
      </c>
      <c r="C169" s="117">
        <v>210572.14</v>
      </c>
      <c r="D169" s="117">
        <v>11299.55</v>
      </c>
      <c r="F169" s="283">
        <v>836818.74</v>
      </c>
      <c r="G169" s="283">
        <v>306648.14</v>
      </c>
      <c r="I169" s="263">
        <v>2000</v>
      </c>
      <c r="J169" s="263">
        <v>51380.28</v>
      </c>
      <c r="L169" s="263">
        <v>713.71</v>
      </c>
      <c r="N169" s="283">
        <v>-239048.11</v>
      </c>
      <c r="O169" s="283">
        <v>21100</v>
      </c>
      <c r="P169" s="283">
        <v>2333757.04</v>
      </c>
      <c r="Q169" s="96">
        <v>463122.29</v>
      </c>
      <c r="U169" s="96">
        <v>581350</v>
      </c>
      <c r="V169" s="96">
        <v>57500</v>
      </c>
      <c r="W169" s="118">
        <v>745200</v>
      </c>
      <c r="Z169" s="118">
        <v>354347.26</v>
      </c>
      <c r="AA169" s="118">
        <v>112410.34</v>
      </c>
    </row>
    <row r="170" spans="1:30" x14ac:dyDescent="0.2">
      <c r="A170" s="283" t="s">
        <v>2259</v>
      </c>
      <c r="B170" s="117">
        <v>1650119.98</v>
      </c>
      <c r="C170" s="117">
        <v>374039.44</v>
      </c>
      <c r="D170" s="117">
        <v>129843.74</v>
      </c>
      <c r="F170" s="283">
        <v>129808.72</v>
      </c>
      <c r="G170" s="283">
        <v>271265.81</v>
      </c>
      <c r="I170" s="263">
        <v>3000</v>
      </c>
      <c r="J170" s="263">
        <v>78422.63</v>
      </c>
      <c r="L170" s="263">
        <v>0</v>
      </c>
      <c r="N170" s="283">
        <v>541546.69999999995</v>
      </c>
      <c r="O170" s="283">
        <v>57090.99</v>
      </c>
      <c r="P170" s="283">
        <v>2500833.27</v>
      </c>
      <c r="Q170" s="96">
        <v>895101.48</v>
      </c>
      <c r="R170" s="96">
        <v>330531</v>
      </c>
      <c r="U170" s="96">
        <v>565310</v>
      </c>
      <c r="V170" s="96">
        <v>95700</v>
      </c>
      <c r="W170" s="118">
        <v>916017</v>
      </c>
      <c r="Z170" s="118">
        <v>487196.83</v>
      </c>
      <c r="AA170" s="118">
        <v>78230.5</v>
      </c>
    </row>
    <row r="171" spans="1:30" x14ac:dyDescent="0.2">
      <c r="A171" s="283" t="s">
        <v>2260</v>
      </c>
      <c r="B171" s="117">
        <v>1787681.89</v>
      </c>
      <c r="C171" s="117">
        <v>2331552.39</v>
      </c>
      <c r="D171" s="117">
        <v>90619.14</v>
      </c>
      <c r="F171" s="283">
        <v>557719.06000000006</v>
      </c>
      <c r="G171" s="283">
        <v>712028.23</v>
      </c>
      <c r="I171" s="263">
        <v>1800</v>
      </c>
      <c r="J171" s="263">
        <v>137856.62</v>
      </c>
      <c r="L171" s="263">
        <v>149.53</v>
      </c>
      <c r="N171" s="283">
        <v>1408404.31</v>
      </c>
      <c r="O171" s="283">
        <v>41253.370000000003</v>
      </c>
      <c r="P171" s="283">
        <v>1757956.06</v>
      </c>
      <c r="Q171" s="96">
        <v>1574257.73</v>
      </c>
      <c r="R171" s="96">
        <v>85000</v>
      </c>
      <c r="U171" s="96">
        <v>614527.5</v>
      </c>
      <c r="V171" s="96">
        <v>103200</v>
      </c>
      <c r="W171" s="118">
        <v>862917.5</v>
      </c>
      <c r="Z171" s="118">
        <v>749073.15</v>
      </c>
      <c r="AA171" s="118">
        <v>169905.2</v>
      </c>
      <c r="AD171" s="118">
        <v>48600</v>
      </c>
    </row>
    <row r="172" spans="1:30" x14ac:dyDescent="0.2">
      <c r="A172" s="283" t="s">
        <v>2261</v>
      </c>
      <c r="B172" s="117">
        <v>324921.95</v>
      </c>
      <c r="C172" s="117">
        <v>207267.65</v>
      </c>
      <c r="D172" s="117">
        <v>25477.09</v>
      </c>
      <c r="F172" s="283">
        <v>872015.58</v>
      </c>
      <c r="G172" s="283">
        <v>139847.76999999999</v>
      </c>
      <c r="I172" s="263">
        <v>3000</v>
      </c>
      <c r="J172" s="263">
        <v>53765.77</v>
      </c>
      <c r="N172" s="283">
        <v>-310797.40000000002</v>
      </c>
      <c r="O172" s="283">
        <v>15050</v>
      </c>
      <c r="P172" s="283">
        <v>2321876.0699999998</v>
      </c>
      <c r="Q172" s="96">
        <v>398394.93</v>
      </c>
      <c r="R172" s="96">
        <v>10000</v>
      </c>
      <c r="U172" s="96">
        <v>421417.5</v>
      </c>
      <c r="V172" s="96">
        <v>73200</v>
      </c>
      <c r="W172" s="118">
        <v>539682.5</v>
      </c>
      <c r="Z172" s="118">
        <v>376838.74</v>
      </c>
      <c r="AA172" s="118">
        <v>115405.5</v>
      </c>
      <c r="AD172" s="118">
        <v>2160</v>
      </c>
    </row>
    <row r="173" spans="1:30" x14ac:dyDescent="0.2">
      <c r="A173" s="283" t="s">
        <v>2262</v>
      </c>
      <c r="B173" s="117">
        <v>668791.41</v>
      </c>
      <c r="C173" s="117">
        <v>647589.80000000005</v>
      </c>
      <c r="D173" s="117">
        <v>35569.5</v>
      </c>
      <c r="F173" s="283">
        <v>394672.25</v>
      </c>
      <c r="G173" s="283">
        <v>184386.49</v>
      </c>
      <c r="I173" s="263">
        <v>4000</v>
      </c>
      <c r="J173" s="263">
        <v>92901.28</v>
      </c>
      <c r="L173" s="263">
        <v>89.72</v>
      </c>
      <c r="N173" s="283">
        <v>98620.23</v>
      </c>
      <c r="O173" s="283">
        <v>56557.62</v>
      </c>
      <c r="P173" s="283">
        <v>2694098.62</v>
      </c>
      <c r="Q173" s="96">
        <v>546717.5</v>
      </c>
      <c r="R173" s="96">
        <v>30000</v>
      </c>
      <c r="U173" s="96">
        <v>438627.5</v>
      </c>
      <c r="V173" s="96">
        <v>83200</v>
      </c>
      <c r="W173" s="118">
        <v>653077.5</v>
      </c>
      <c r="Y173" s="118">
        <v>5040</v>
      </c>
      <c r="Z173" s="118">
        <v>286337.59999999998</v>
      </c>
      <c r="AA173" s="118">
        <v>98314.8</v>
      </c>
    </row>
    <row r="174" spans="1:30" x14ac:dyDescent="0.2">
      <c r="A174" s="283" t="s">
        <v>2302</v>
      </c>
      <c r="B174" s="117">
        <v>353831.96</v>
      </c>
      <c r="C174" s="117">
        <v>242337</v>
      </c>
      <c r="D174" s="117">
        <v>6996.62</v>
      </c>
      <c r="F174" s="283">
        <v>622129.88</v>
      </c>
      <c r="G174" s="283">
        <v>188639.78</v>
      </c>
      <c r="J174" s="263">
        <v>51950</v>
      </c>
      <c r="N174" s="283">
        <v>50221.99</v>
      </c>
      <c r="O174" s="283">
        <v>13700</v>
      </c>
      <c r="P174" s="283">
        <v>2583494.75</v>
      </c>
      <c r="Q174" s="96">
        <v>428586.62</v>
      </c>
      <c r="R174" s="96">
        <v>40000</v>
      </c>
      <c r="U174" s="96">
        <v>173775</v>
      </c>
      <c r="V174" s="96">
        <v>57000</v>
      </c>
      <c r="W174" s="118">
        <v>427032</v>
      </c>
      <c r="Z174" s="118">
        <v>201077.83</v>
      </c>
      <c r="AA174" s="118">
        <v>71146.67</v>
      </c>
      <c r="AD174" s="118">
        <v>1382.35</v>
      </c>
    </row>
    <row r="175" spans="1:30" x14ac:dyDescent="0.2">
      <c r="A175" s="283" t="s">
        <v>2313</v>
      </c>
      <c r="B175" s="117">
        <v>191473.75</v>
      </c>
      <c r="C175" s="117">
        <v>32379.95</v>
      </c>
      <c r="D175" s="117">
        <v>30510.85</v>
      </c>
      <c r="F175" s="283">
        <v>1226178.6399999999</v>
      </c>
      <c r="G175" s="283">
        <v>74036.7</v>
      </c>
      <c r="J175" s="263">
        <v>54243.93</v>
      </c>
      <c r="N175" s="283">
        <v>-227846.8</v>
      </c>
      <c r="O175" s="283">
        <v>27700</v>
      </c>
      <c r="P175" s="283">
        <v>2913433.4</v>
      </c>
      <c r="Q175" s="96">
        <v>275926.96999999997</v>
      </c>
      <c r="U175" s="96">
        <v>289800</v>
      </c>
      <c r="V175" s="96">
        <v>47800</v>
      </c>
      <c r="W175" s="118">
        <v>380850</v>
      </c>
      <c r="Y175" s="118">
        <v>7320</v>
      </c>
      <c r="Z175" s="118">
        <v>219830.3</v>
      </c>
      <c r="AA175" s="118">
        <v>65268.29</v>
      </c>
    </row>
    <row r="176" spans="1:30" x14ac:dyDescent="0.2">
      <c r="A176" s="283" t="s">
        <v>17</v>
      </c>
      <c r="B176" s="117">
        <v>1377154.66</v>
      </c>
      <c r="C176" s="117">
        <v>305291.89</v>
      </c>
      <c r="D176" s="117">
        <v>225413.86</v>
      </c>
      <c r="F176" s="283">
        <v>1079742.47</v>
      </c>
      <c r="G176" s="283">
        <v>438799.7</v>
      </c>
      <c r="J176" s="263">
        <v>48291</v>
      </c>
      <c r="L176" s="263">
        <v>10000</v>
      </c>
      <c r="O176" s="283">
        <v>401051.84</v>
      </c>
      <c r="P176" s="283">
        <v>2535471.5499999998</v>
      </c>
      <c r="Q176" s="96">
        <v>1319084.3500000001</v>
      </c>
      <c r="U176" s="96">
        <v>330009</v>
      </c>
      <c r="V176" s="96">
        <v>124</v>
      </c>
      <c r="W176" s="118">
        <v>827034</v>
      </c>
      <c r="X176" s="118">
        <v>450</v>
      </c>
      <c r="Z176" s="118">
        <v>441290.58</v>
      </c>
      <c r="AA176" s="118">
        <v>160903.69</v>
      </c>
      <c r="AD176" s="118">
        <v>180</v>
      </c>
    </row>
    <row r="177" spans="1:30" x14ac:dyDescent="0.2">
      <c r="A177" s="283" t="s">
        <v>18</v>
      </c>
      <c r="B177" s="117">
        <v>360700.85</v>
      </c>
      <c r="C177" s="117">
        <v>60300</v>
      </c>
      <c r="D177" s="117">
        <v>336296.31</v>
      </c>
      <c r="F177" s="283">
        <v>365941.18</v>
      </c>
      <c r="G177" s="283">
        <v>410987.85</v>
      </c>
      <c r="I177" s="263">
        <v>3000</v>
      </c>
      <c r="J177" s="263">
        <v>60245.68</v>
      </c>
      <c r="K177" s="263">
        <v>36850</v>
      </c>
      <c r="L177" s="263">
        <v>10000</v>
      </c>
      <c r="O177" s="283">
        <v>208817.42</v>
      </c>
      <c r="P177" s="283">
        <v>3491897.05</v>
      </c>
      <c r="Q177" s="96">
        <v>774052.86</v>
      </c>
      <c r="U177" s="96">
        <v>617055.1</v>
      </c>
      <c r="V177" s="96">
        <v>44400</v>
      </c>
      <c r="W177" s="118">
        <v>1004345.1</v>
      </c>
      <c r="X177" s="118">
        <v>1230</v>
      </c>
      <c r="Z177" s="118">
        <v>599191.48</v>
      </c>
      <c r="AA177" s="118">
        <v>94117.56</v>
      </c>
    </row>
    <row r="178" spans="1:30" x14ac:dyDescent="0.2">
      <c r="A178" s="283" t="s">
        <v>2263</v>
      </c>
      <c r="B178" s="117">
        <v>172361.18</v>
      </c>
      <c r="C178" s="117">
        <v>13424.53</v>
      </c>
      <c r="D178" s="117">
        <v>131273.45000000001</v>
      </c>
      <c r="F178" s="283">
        <v>9517692.9100000001</v>
      </c>
      <c r="G178" s="283">
        <v>2941640.21</v>
      </c>
      <c r="I178" s="263">
        <v>24876.54</v>
      </c>
      <c r="J178" s="263">
        <v>74738.149999999994</v>
      </c>
      <c r="L178" s="263">
        <v>379.51</v>
      </c>
      <c r="O178" s="283">
        <v>104204.56</v>
      </c>
      <c r="P178" s="283">
        <v>2917750.69</v>
      </c>
      <c r="Q178" s="96">
        <v>1052358.97</v>
      </c>
      <c r="R178" s="96">
        <v>842485.15</v>
      </c>
      <c r="U178" s="96">
        <v>771900</v>
      </c>
      <c r="V178" s="96">
        <v>18040</v>
      </c>
      <c r="W178" s="118">
        <v>1987555</v>
      </c>
      <c r="X178" s="118">
        <v>88650</v>
      </c>
      <c r="Z178" s="118">
        <v>704188.61</v>
      </c>
      <c r="AA178" s="118">
        <v>920669.25</v>
      </c>
      <c r="AC178" s="118">
        <v>369983.4</v>
      </c>
    </row>
    <row r="179" spans="1:30" x14ac:dyDescent="0.2">
      <c r="A179" s="283" t="s">
        <v>19</v>
      </c>
      <c r="B179" s="117">
        <v>302568.31</v>
      </c>
      <c r="C179" s="117">
        <v>31803.040000000001</v>
      </c>
      <c r="D179" s="117">
        <v>63626.34</v>
      </c>
      <c r="F179" s="283">
        <v>226949.39</v>
      </c>
      <c r="G179" s="283">
        <v>305063.42</v>
      </c>
      <c r="I179" s="263">
        <v>0</v>
      </c>
      <c r="J179" s="263">
        <v>25048.6</v>
      </c>
      <c r="K179" s="263">
        <v>65000</v>
      </c>
      <c r="L179" s="263">
        <v>0</v>
      </c>
      <c r="M179" s="283">
        <v>215000</v>
      </c>
      <c r="O179" s="283">
        <v>88947.48</v>
      </c>
      <c r="P179" s="283">
        <v>3101018.9</v>
      </c>
      <c r="Q179" s="96">
        <v>599228.38</v>
      </c>
      <c r="V179" s="96">
        <v>6000</v>
      </c>
      <c r="W179" s="118">
        <v>164400</v>
      </c>
      <c r="X179" s="118">
        <v>7600</v>
      </c>
      <c r="Z179" s="118">
        <v>246542.31</v>
      </c>
      <c r="AA179" s="118">
        <v>108940.52</v>
      </c>
    </row>
    <row r="180" spans="1:30" x14ac:dyDescent="0.2">
      <c r="A180" s="283" t="s">
        <v>20</v>
      </c>
      <c r="B180" s="117">
        <v>623580.59</v>
      </c>
      <c r="C180" s="117">
        <v>31684.400000000001</v>
      </c>
      <c r="D180" s="117">
        <v>177096.52</v>
      </c>
      <c r="F180" s="283">
        <v>57319.42</v>
      </c>
      <c r="G180" s="283">
        <v>568880.62</v>
      </c>
      <c r="I180" s="263">
        <v>0</v>
      </c>
      <c r="J180" s="263">
        <v>65500.49</v>
      </c>
      <c r="K180" s="263">
        <v>70000</v>
      </c>
      <c r="L180" s="263">
        <v>10000</v>
      </c>
      <c r="O180" s="283">
        <v>314380.58</v>
      </c>
      <c r="P180" s="283">
        <v>254405.43</v>
      </c>
      <c r="Q180" s="96">
        <v>832835.1</v>
      </c>
      <c r="U180" s="96">
        <v>713419.4</v>
      </c>
      <c r="V180" s="96">
        <v>43800</v>
      </c>
      <c r="W180" s="118">
        <v>1141049.3999999999</v>
      </c>
      <c r="Z180" s="118">
        <v>349851.12</v>
      </c>
      <c r="AA180" s="118">
        <v>182269.59</v>
      </c>
    </row>
    <row r="181" spans="1:30" x14ac:dyDescent="0.2">
      <c r="A181" s="283" t="s">
        <v>21</v>
      </c>
      <c r="B181" s="117">
        <v>490132.07</v>
      </c>
      <c r="C181" s="117">
        <v>64450.75</v>
      </c>
      <c r="D181" s="117">
        <v>84103.44</v>
      </c>
      <c r="F181" s="283">
        <v>1351688.46</v>
      </c>
      <c r="G181" s="283">
        <v>278390.03000000003</v>
      </c>
      <c r="I181" s="263">
        <v>154900</v>
      </c>
      <c r="J181" s="263">
        <v>49481.3</v>
      </c>
      <c r="K181" s="263">
        <v>114000</v>
      </c>
      <c r="L181" s="263">
        <v>10000</v>
      </c>
      <c r="O181" s="283">
        <v>359552.37</v>
      </c>
      <c r="P181" s="283">
        <v>4470863.96</v>
      </c>
      <c r="Q181" s="96">
        <v>1510276</v>
      </c>
      <c r="U181" s="96">
        <v>985689</v>
      </c>
      <c r="V181" s="96">
        <v>23200</v>
      </c>
      <c r="W181" s="118">
        <v>1376889</v>
      </c>
      <c r="X181" s="118">
        <v>3030</v>
      </c>
      <c r="Z181" s="118">
        <v>286729.69</v>
      </c>
      <c r="AA181" s="118">
        <v>93828.58</v>
      </c>
    </row>
    <row r="182" spans="1:30" x14ac:dyDescent="0.2">
      <c r="A182" s="283" t="s">
        <v>22</v>
      </c>
      <c r="B182" s="117">
        <v>567637.89</v>
      </c>
      <c r="C182" s="117">
        <v>52535.5</v>
      </c>
      <c r="D182" s="117">
        <v>122486.95</v>
      </c>
      <c r="F182" s="283">
        <v>125865.91</v>
      </c>
      <c r="G182" s="283">
        <v>102090.99</v>
      </c>
      <c r="I182" s="263">
        <v>16800</v>
      </c>
      <c r="J182" s="263">
        <v>103977.15</v>
      </c>
      <c r="K182" s="263">
        <v>68000</v>
      </c>
      <c r="L182" s="263">
        <v>12219.62</v>
      </c>
      <c r="O182" s="283">
        <v>-399088.77</v>
      </c>
      <c r="P182" s="283">
        <v>1315785.06</v>
      </c>
      <c r="Q182" s="96">
        <v>610215.71</v>
      </c>
      <c r="U182" s="96">
        <v>1122446.3999999999</v>
      </c>
      <c r="V182" s="96">
        <v>45000</v>
      </c>
      <c r="W182" s="118">
        <v>1424546.4</v>
      </c>
      <c r="Z182" s="118">
        <v>364871.98</v>
      </c>
      <c r="AA182" s="118">
        <v>101768.55</v>
      </c>
    </row>
    <row r="183" spans="1:30" x14ac:dyDescent="0.2">
      <c r="A183" s="283" t="s">
        <v>23</v>
      </c>
      <c r="B183" s="117">
        <v>756901.93</v>
      </c>
      <c r="C183" s="117">
        <v>7184.25</v>
      </c>
      <c r="D183" s="117">
        <v>277665.78999999998</v>
      </c>
      <c r="F183" s="283">
        <v>916381.2</v>
      </c>
      <c r="G183" s="283">
        <v>341295.79</v>
      </c>
      <c r="I183" s="263">
        <v>1700</v>
      </c>
      <c r="J183" s="263">
        <v>34437.78</v>
      </c>
      <c r="K183" s="263">
        <v>53055</v>
      </c>
      <c r="L183" s="263">
        <v>70100</v>
      </c>
      <c r="O183" s="283">
        <v>342893.35</v>
      </c>
      <c r="P183" s="283">
        <v>1137972.49</v>
      </c>
      <c r="Q183" s="96">
        <v>818575.81</v>
      </c>
      <c r="R183" s="96">
        <v>89335</v>
      </c>
      <c r="U183" s="96">
        <v>841557.5</v>
      </c>
      <c r="V183" s="96">
        <v>45000</v>
      </c>
      <c r="W183" s="118">
        <v>1242007.5</v>
      </c>
      <c r="X183" s="118">
        <v>380</v>
      </c>
      <c r="Z183" s="118">
        <v>457676.55</v>
      </c>
      <c r="AA183" s="118">
        <v>109360.27</v>
      </c>
      <c r="AD183" s="118">
        <v>171750</v>
      </c>
    </row>
    <row r="184" spans="1:30" x14ac:dyDescent="0.2">
      <c r="A184" s="283" t="s">
        <v>24</v>
      </c>
      <c r="B184" s="117">
        <v>1227492.92</v>
      </c>
      <c r="C184" s="117">
        <v>37284.29</v>
      </c>
      <c r="D184" s="117">
        <v>155960.35</v>
      </c>
      <c r="F184" s="283">
        <v>1773813.06</v>
      </c>
      <c r="G184" s="283">
        <v>652901.61</v>
      </c>
      <c r="I184" s="263">
        <v>4900</v>
      </c>
      <c r="J184" s="263">
        <v>71537</v>
      </c>
      <c r="K184" s="263">
        <v>4200</v>
      </c>
      <c r="L184" s="263">
        <v>10069.16</v>
      </c>
      <c r="O184" s="283">
        <v>850704.83</v>
      </c>
      <c r="P184" s="283">
        <v>1899168.01</v>
      </c>
      <c r="Q184" s="96">
        <v>1221991.02</v>
      </c>
      <c r="U184" s="96">
        <v>416466.3</v>
      </c>
      <c r="V184" s="96">
        <v>53400</v>
      </c>
      <c r="W184" s="118">
        <v>928066.3</v>
      </c>
      <c r="X184" s="118">
        <v>5000</v>
      </c>
      <c r="Z184" s="118">
        <v>509928.97</v>
      </c>
      <c r="AA184" s="118">
        <v>152073.79999999999</v>
      </c>
    </row>
    <row r="185" spans="1:30" x14ac:dyDescent="0.2">
      <c r="A185" s="283" t="s">
        <v>25</v>
      </c>
      <c r="B185" s="117">
        <v>304821.65999999997</v>
      </c>
      <c r="C185" s="117">
        <v>16416.68</v>
      </c>
      <c r="D185" s="117">
        <v>191398.11</v>
      </c>
      <c r="F185" s="283">
        <v>848545.19</v>
      </c>
      <c r="G185" s="283">
        <v>244802.94</v>
      </c>
      <c r="I185" s="263">
        <v>6641.38</v>
      </c>
      <c r="J185" s="263">
        <v>59880.160000000003</v>
      </c>
      <c r="K185" s="263">
        <v>49650</v>
      </c>
      <c r="L185" s="263">
        <v>10000.01</v>
      </c>
      <c r="O185" s="283">
        <v>176279.12</v>
      </c>
      <c r="P185" s="283">
        <v>4128965.53</v>
      </c>
      <c r="Q185" s="96">
        <v>667111.30000000005</v>
      </c>
      <c r="R185" s="96">
        <v>170350</v>
      </c>
      <c r="U185" s="96">
        <v>389701.8</v>
      </c>
      <c r="V185" s="96">
        <v>48400</v>
      </c>
      <c r="W185" s="118">
        <v>703991.8</v>
      </c>
      <c r="X185" s="118">
        <v>1080</v>
      </c>
      <c r="Z185" s="118">
        <v>564114.91</v>
      </c>
      <c r="AA185" s="118">
        <v>86514.18</v>
      </c>
    </row>
    <row r="186" spans="1:30" x14ac:dyDescent="0.2">
      <c r="A186" s="283" t="s">
        <v>26</v>
      </c>
      <c r="B186" s="117">
        <v>562194.11</v>
      </c>
      <c r="C186" s="117">
        <v>28737.200000000001</v>
      </c>
      <c r="D186" s="117">
        <v>198503.42</v>
      </c>
      <c r="F186" s="283">
        <v>264570.7</v>
      </c>
      <c r="G186" s="283">
        <v>545114.91</v>
      </c>
      <c r="I186" s="263">
        <v>4500</v>
      </c>
      <c r="J186" s="263">
        <v>63677.3</v>
      </c>
      <c r="K186" s="263">
        <v>31900</v>
      </c>
      <c r="L186" s="263">
        <v>10237.549999999999</v>
      </c>
      <c r="M186" s="283">
        <v>129240</v>
      </c>
      <c r="O186" s="283">
        <v>317117.68</v>
      </c>
      <c r="P186" s="283">
        <v>1898710.57</v>
      </c>
      <c r="Q186" s="96">
        <v>864476.33</v>
      </c>
      <c r="U186" s="96">
        <v>1006187.5</v>
      </c>
      <c r="V186" s="96">
        <v>45000</v>
      </c>
      <c r="W186" s="118">
        <v>1356077.5</v>
      </c>
      <c r="X186" s="118">
        <v>7340</v>
      </c>
      <c r="Z186" s="118">
        <v>364816.47</v>
      </c>
      <c r="AA186" s="118">
        <v>57257.5</v>
      </c>
    </row>
    <row r="187" spans="1:30" x14ac:dyDescent="0.2">
      <c r="A187" s="283" t="s">
        <v>27</v>
      </c>
      <c r="B187" s="117">
        <v>402029.22</v>
      </c>
      <c r="C187" s="117">
        <v>18423.95</v>
      </c>
      <c r="D187" s="117">
        <v>42083.79</v>
      </c>
      <c r="F187" s="283">
        <v>193820.31</v>
      </c>
      <c r="G187" s="283">
        <v>695930.05</v>
      </c>
      <c r="I187" s="263">
        <v>9000</v>
      </c>
      <c r="J187" s="263">
        <v>60570</v>
      </c>
      <c r="L187" s="263">
        <v>12000.7</v>
      </c>
      <c r="O187" s="283">
        <v>-651194.34</v>
      </c>
      <c r="P187" s="283">
        <v>2242933.0699999998</v>
      </c>
      <c r="Q187" s="96">
        <v>579531.04</v>
      </c>
      <c r="U187" s="96">
        <v>631902.4</v>
      </c>
      <c r="V187" s="96">
        <v>45600</v>
      </c>
      <c r="W187" s="118">
        <v>975502.4</v>
      </c>
      <c r="X187" s="118">
        <v>3870</v>
      </c>
      <c r="Z187" s="118">
        <v>306395.2</v>
      </c>
      <c r="AA187" s="118">
        <v>118530.85</v>
      </c>
      <c r="AC187" s="118">
        <v>67308.149999999994</v>
      </c>
    </row>
    <row r="188" spans="1:30" x14ac:dyDescent="0.2">
      <c r="A188" s="283" t="s">
        <v>2305</v>
      </c>
      <c r="B188" s="117">
        <v>173313.07</v>
      </c>
      <c r="C188" s="117">
        <v>18989</v>
      </c>
      <c r="D188" s="117">
        <v>126949.97</v>
      </c>
      <c r="F188" s="283">
        <v>848792.95</v>
      </c>
      <c r="G188" s="283">
        <v>352533.19</v>
      </c>
      <c r="I188" s="263">
        <v>23448</v>
      </c>
      <c r="J188" s="263">
        <v>52565.34</v>
      </c>
      <c r="L188" s="263">
        <v>10000</v>
      </c>
      <c r="O188" s="283">
        <v>115328.68</v>
      </c>
      <c r="P188" s="283">
        <v>3605471.06</v>
      </c>
      <c r="Q188" s="96">
        <v>641440.66</v>
      </c>
      <c r="U188" s="96">
        <v>510490</v>
      </c>
      <c r="V188" s="96">
        <v>35400</v>
      </c>
      <c r="W188" s="118">
        <v>896240</v>
      </c>
      <c r="X188" s="118">
        <v>820</v>
      </c>
      <c r="Z188" s="118">
        <v>268291.67</v>
      </c>
      <c r="AA188" s="118">
        <v>139028.47</v>
      </c>
    </row>
    <row r="189" spans="1:30" x14ac:dyDescent="0.2">
      <c r="A189" s="283" t="s">
        <v>29</v>
      </c>
      <c r="B189" s="117">
        <v>618422.28</v>
      </c>
      <c r="C189" s="117">
        <v>159290.79</v>
      </c>
      <c r="D189" s="117">
        <v>286174.75</v>
      </c>
      <c r="F189" s="283">
        <v>2073717.87</v>
      </c>
      <c r="G189" s="283">
        <v>272627.83</v>
      </c>
      <c r="I189" s="263">
        <v>0</v>
      </c>
      <c r="J189" s="263">
        <v>64762.71</v>
      </c>
      <c r="L189" s="263">
        <v>146182.93</v>
      </c>
      <c r="O189" s="283">
        <v>384122.99</v>
      </c>
      <c r="P189" s="283">
        <v>3600900</v>
      </c>
      <c r="Q189" s="96">
        <v>681192.26</v>
      </c>
      <c r="U189" s="96">
        <v>640029.6</v>
      </c>
      <c r="V189" s="96">
        <v>482450</v>
      </c>
      <c r="W189" s="118">
        <v>976589.6</v>
      </c>
      <c r="Z189" s="118">
        <v>421004.11</v>
      </c>
      <c r="AA189" s="118">
        <v>182266.25</v>
      </c>
    </row>
    <row r="190" spans="1:30" x14ac:dyDescent="0.2">
      <c r="A190" s="283" t="s">
        <v>2264</v>
      </c>
      <c r="B190" s="117">
        <v>303959.31</v>
      </c>
      <c r="C190" s="117">
        <v>14044</v>
      </c>
      <c r="D190" s="117">
        <v>80723.7</v>
      </c>
      <c r="F190" s="283">
        <v>743995.56</v>
      </c>
      <c r="G190" s="283">
        <v>127.36</v>
      </c>
      <c r="J190" s="263">
        <v>29799</v>
      </c>
      <c r="L190" s="263">
        <v>3750</v>
      </c>
      <c r="O190" s="283">
        <v>82208.149999999994</v>
      </c>
      <c r="P190" s="283">
        <v>2938659.03</v>
      </c>
      <c r="Q190" s="96">
        <v>467400.61</v>
      </c>
      <c r="U190" s="96">
        <v>690121.59</v>
      </c>
      <c r="V190" s="96">
        <v>3500</v>
      </c>
      <c r="W190" s="118">
        <v>849446.59</v>
      </c>
      <c r="Z190" s="118">
        <v>195676.71</v>
      </c>
      <c r="AA190" s="118">
        <v>93685.19</v>
      </c>
    </row>
    <row r="191" spans="1:30" x14ac:dyDescent="0.2">
      <c r="A191" s="283" t="s">
        <v>2265</v>
      </c>
      <c r="B191" s="117">
        <v>47217.18</v>
      </c>
      <c r="C191" s="117">
        <v>1275</v>
      </c>
      <c r="D191" s="117">
        <v>179110.87</v>
      </c>
      <c r="F191" s="283">
        <v>1789155.48</v>
      </c>
      <c r="G191" s="283">
        <v>601847.43999999994</v>
      </c>
      <c r="J191" s="263">
        <v>56815.61</v>
      </c>
      <c r="L191" s="263">
        <v>522.5</v>
      </c>
      <c r="O191" s="283">
        <v>11100</v>
      </c>
      <c r="P191" s="283">
        <v>309271.51</v>
      </c>
      <c r="Q191" s="96">
        <v>387829.73</v>
      </c>
      <c r="S191" s="96">
        <v>800</v>
      </c>
      <c r="U191" s="96">
        <v>627102</v>
      </c>
      <c r="V191" s="96">
        <v>86900</v>
      </c>
      <c r="W191" s="118">
        <v>799202</v>
      </c>
      <c r="Z191" s="118">
        <v>210120.37</v>
      </c>
      <c r="AA191" s="118">
        <v>12990.94</v>
      </c>
    </row>
    <row r="192" spans="1:30" x14ac:dyDescent="0.2">
      <c r="A192" s="283" t="s">
        <v>2266</v>
      </c>
      <c r="B192" s="117">
        <v>26801.14</v>
      </c>
      <c r="C192" s="117">
        <v>6600</v>
      </c>
      <c r="D192" s="117">
        <v>66762.460000000006</v>
      </c>
      <c r="F192" s="283">
        <v>2613723.11</v>
      </c>
      <c r="G192" s="283">
        <v>247515.78</v>
      </c>
      <c r="I192" s="263">
        <v>0</v>
      </c>
      <c r="J192" s="263">
        <v>40927</v>
      </c>
      <c r="L192" s="263">
        <v>3842.52</v>
      </c>
      <c r="O192" s="283">
        <v>157594.44</v>
      </c>
      <c r="P192" s="283">
        <v>2920045.89</v>
      </c>
      <c r="Q192" s="96">
        <v>517889.42</v>
      </c>
      <c r="U192" s="96">
        <v>980856.15</v>
      </c>
      <c r="V192" s="96">
        <v>14240</v>
      </c>
      <c r="W192" s="118">
        <v>1279946.1499999999</v>
      </c>
      <c r="Z192" s="118">
        <v>322675.76</v>
      </c>
      <c r="AA192" s="118">
        <v>175143.87</v>
      </c>
    </row>
    <row r="193" spans="1:28" x14ac:dyDescent="0.2">
      <c r="A193" s="283" t="s">
        <v>2267</v>
      </c>
      <c r="B193" s="117">
        <v>610299.52</v>
      </c>
      <c r="C193" s="117">
        <v>1183</v>
      </c>
      <c r="D193" s="117">
        <v>91883.21</v>
      </c>
      <c r="F193" s="283">
        <v>493848.5</v>
      </c>
      <c r="G193" s="283">
        <v>375415.95</v>
      </c>
      <c r="I193" s="263">
        <v>0</v>
      </c>
      <c r="J193" s="263">
        <v>31100</v>
      </c>
      <c r="L193" s="263">
        <v>0</v>
      </c>
      <c r="O193" s="283">
        <v>48123.09</v>
      </c>
      <c r="P193" s="283">
        <v>2662416.9900000002</v>
      </c>
      <c r="Q193" s="96">
        <v>440052.35</v>
      </c>
      <c r="R193" s="96">
        <v>223874</v>
      </c>
      <c r="U193" s="96">
        <v>383271</v>
      </c>
      <c r="V193" s="96">
        <v>15000</v>
      </c>
      <c r="W193" s="118">
        <v>550471</v>
      </c>
      <c r="Z193" s="118">
        <v>209479.25</v>
      </c>
      <c r="AA193" s="118">
        <v>72746</v>
      </c>
    </row>
    <row r="194" spans="1:28" x14ac:dyDescent="0.2">
      <c r="A194" s="283" t="s">
        <v>2268</v>
      </c>
      <c r="B194" s="117">
        <v>447863.52</v>
      </c>
      <c r="C194" s="117">
        <v>0</v>
      </c>
      <c r="D194" s="117">
        <v>42618.2</v>
      </c>
      <c r="F194" s="283">
        <v>279545.59999999998</v>
      </c>
      <c r="G194" s="283">
        <v>199842.59</v>
      </c>
      <c r="I194" s="263">
        <v>0</v>
      </c>
      <c r="J194" s="263">
        <v>38460</v>
      </c>
      <c r="L194" s="263">
        <v>0</v>
      </c>
      <c r="O194" s="283">
        <v>18000</v>
      </c>
      <c r="P194" s="283">
        <v>2577037.9500000002</v>
      </c>
      <c r="Q194" s="96">
        <v>487185.77</v>
      </c>
      <c r="U194" s="96">
        <v>222281.5</v>
      </c>
      <c r="W194" s="118">
        <v>510250.5</v>
      </c>
      <c r="Z194" s="118">
        <v>298454.63</v>
      </c>
      <c r="AA194" s="118">
        <v>77306.95</v>
      </c>
    </row>
    <row r="195" spans="1:28" x14ac:dyDescent="0.2">
      <c r="A195" s="283" t="s">
        <v>2269</v>
      </c>
      <c r="B195" s="117">
        <v>967534.22</v>
      </c>
      <c r="C195" s="117">
        <v>19118</v>
      </c>
      <c r="D195" s="117">
        <v>93330.32</v>
      </c>
      <c r="F195" s="283">
        <v>750995.04</v>
      </c>
      <c r="G195" s="283">
        <v>657973.11</v>
      </c>
      <c r="J195" s="263">
        <v>33250</v>
      </c>
      <c r="L195" s="263">
        <v>17541.45</v>
      </c>
      <c r="O195" s="283">
        <v>554040.53</v>
      </c>
      <c r="P195" s="283">
        <v>2987149.95</v>
      </c>
      <c r="Q195" s="96">
        <v>434148.22</v>
      </c>
      <c r="U195" s="96">
        <v>352550</v>
      </c>
      <c r="V195" s="96">
        <v>78400</v>
      </c>
      <c r="W195" s="118">
        <v>645000</v>
      </c>
      <c r="Z195" s="118">
        <v>384489.89</v>
      </c>
      <c r="AA195" s="118">
        <v>149603</v>
      </c>
    </row>
    <row r="196" spans="1:28" x14ac:dyDescent="0.2">
      <c r="A196" s="283" t="s">
        <v>2270</v>
      </c>
      <c r="B196" s="117">
        <v>680464.12</v>
      </c>
      <c r="C196" s="117">
        <v>26138.58</v>
      </c>
      <c r="D196" s="117">
        <v>196442.93</v>
      </c>
      <c r="F196" s="283">
        <v>3293635.48</v>
      </c>
      <c r="G196" s="283">
        <v>310790.53000000003</v>
      </c>
      <c r="I196" s="263">
        <v>0</v>
      </c>
      <c r="J196" s="263">
        <v>0</v>
      </c>
      <c r="K196" s="263">
        <v>16300</v>
      </c>
      <c r="L196" s="263">
        <v>934.57</v>
      </c>
      <c r="O196" s="283">
        <v>178471.18</v>
      </c>
      <c r="P196" s="283">
        <v>2987149.95</v>
      </c>
      <c r="Q196" s="96">
        <v>455941.68</v>
      </c>
      <c r="U196" s="96">
        <v>778500</v>
      </c>
      <c r="W196" s="118">
        <v>800207</v>
      </c>
      <c r="Z196" s="118">
        <v>415351.05</v>
      </c>
      <c r="AA196" s="118">
        <v>2952.95</v>
      </c>
    </row>
    <row r="197" spans="1:28" x14ac:dyDescent="0.2">
      <c r="A197" s="283" t="s">
        <v>2271</v>
      </c>
      <c r="B197" s="117">
        <v>633503.03</v>
      </c>
      <c r="C197" s="117">
        <v>17443</v>
      </c>
      <c r="D197" s="117">
        <v>66790.179999999993</v>
      </c>
      <c r="F197" s="283">
        <v>707837.48</v>
      </c>
      <c r="G197" s="283">
        <v>223537.83</v>
      </c>
      <c r="I197" s="263">
        <v>0</v>
      </c>
      <c r="J197" s="263">
        <v>19107</v>
      </c>
      <c r="L197" s="263">
        <v>1053.8399999999999</v>
      </c>
      <c r="O197" s="283">
        <v>321933.95</v>
      </c>
      <c r="P197" s="283">
        <v>2090614.96</v>
      </c>
      <c r="Q197" s="96">
        <v>391010.85</v>
      </c>
      <c r="U197" s="96">
        <v>656137</v>
      </c>
      <c r="V197" s="96">
        <v>62300</v>
      </c>
      <c r="W197" s="118">
        <v>942177</v>
      </c>
      <c r="Z197" s="118">
        <v>278046.32</v>
      </c>
      <c r="AA197" s="118">
        <v>84405.34</v>
      </c>
      <c r="AB197" s="118">
        <v>0</v>
      </c>
    </row>
    <row r="198" spans="1:28" x14ac:dyDescent="0.2">
      <c r="A198" s="283" t="s">
        <v>2272</v>
      </c>
      <c r="B198" s="117">
        <v>807197.55</v>
      </c>
      <c r="C198" s="117">
        <v>271551.95</v>
      </c>
      <c r="D198" s="117">
        <v>117515.95</v>
      </c>
      <c r="F198" s="283">
        <v>568758.49</v>
      </c>
      <c r="G198" s="283">
        <v>549416.18000000005</v>
      </c>
      <c r="J198" s="263">
        <v>101060</v>
      </c>
      <c r="L198" s="263">
        <v>213.3</v>
      </c>
      <c r="O198" s="283">
        <v>-40532.050000000003</v>
      </c>
      <c r="P198" s="283">
        <v>433496.95</v>
      </c>
      <c r="Q198" s="96">
        <v>833914.71</v>
      </c>
      <c r="U198" s="96">
        <v>666100</v>
      </c>
      <c r="V198" s="96">
        <v>95900</v>
      </c>
      <c r="W198" s="118">
        <v>917845</v>
      </c>
      <c r="X198" s="118">
        <v>1200</v>
      </c>
      <c r="Z198" s="118">
        <v>436130.53</v>
      </c>
      <c r="AA198" s="118">
        <v>102579.26</v>
      </c>
    </row>
    <row r="199" spans="1:28" x14ac:dyDescent="0.2">
      <c r="A199" s="283" t="s">
        <v>2273</v>
      </c>
      <c r="B199" s="117">
        <v>975509.32</v>
      </c>
      <c r="C199" s="117">
        <v>0</v>
      </c>
      <c r="D199" s="117">
        <v>105364.89</v>
      </c>
      <c r="E199" s="117">
        <v>7374</v>
      </c>
      <c r="F199" s="283">
        <v>1048839.02</v>
      </c>
      <c r="G199" s="283">
        <v>-349598.2</v>
      </c>
      <c r="I199" s="263">
        <v>31500</v>
      </c>
      <c r="J199" s="263">
        <v>122882.11</v>
      </c>
      <c r="K199" s="263">
        <v>7640</v>
      </c>
      <c r="O199" s="283">
        <v>-1731260.95</v>
      </c>
      <c r="P199" s="283">
        <v>4047651.72</v>
      </c>
      <c r="Q199" s="96">
        <v>499015.45</v>
      </c>
      <c r="U199" s="96">
        <v>666200</v>
      </c>
      <c r="W199" s="118">
        <v>803050</v>
      </c>
      <c r="Y199" s="118">
        <v>5648</v>
      </c>
      <c r="Z199" s="118">
        <v>224338.22</v>
      </c>
      <c r="AA199" s="118">
        <v>624947.80000000005</v>
      </c>
    </row>
    <row r="200" spans="1:28" x14ac:dyDescent="0.2">
      <c r="A200" s="283" t="s">
        <v>2274</v>
      </c>
      <c r="B200" s="117">
        <v>598439.91</v>
      </c>
      <c r="C200" s="117">
        <v>19400</v>
      </c>
      <c r="D200" s="117">
        <v>92929.98</v>
      </c>
      <c r="E200" s="117">
        <v>0</v>
      </c>
      <c r="F200" s="283">
        <v>824493.16</v>
      </c>
      <c r="G200" s="283">
        <v>310735.44</v>
      </c>
      <c r="I200" s="263">
        <v>3500</v>
      </c>
      <c r="J200" s="263">
        <v>82200.73</v>
      </c>
      <c r="O200" s="283">
        <v>898871.81</v>
      </c>
      <c r="P200" s="283">
        <v>769808.6</v>
      </c>
      <c r="Q200" s="96">
        <v>545567.51</v>
      </c>
      <c r="U200" s="96">
        <v>496316.5</v>
      </c>
      <c r="W200" s="118">
        <v>672006.5</v>
      </c>
      <c r="Z200" s="118">
        <v>232527.16</v>
      </c>
      <c r="AA200" s="118">
        <v>75186.7</v>
      </c>
    </row>
    <row r="201" spans="1:28" x14ac:dyDescent="0.2">
      <c r="A201" s="283" t="s">
        <v>2275</v>
      </c>
      <c r="B201" s="117">
        <v>312505.44</v>
      </c>
      <c r="C201" s="117">
        <v>122620.53</v>
      </c>
      <c r="D201" s="117">
        <v>41037</v>
      </c>
      <c r="E201" s="117">
        <v>0</v>
      </c>
      <c r="F201" s="283">
        <v>998630.77</v>
      </c>
      <c r="G201" s="283">
        <v>182134.89</v>
      </c>
      <c r="I201" s="263">
        <v>8500</v>
      </c>
      <c r="J201" s="263">
        <v>20880</v>
      </c>
      <c r="K201" s="263">
        <v>57679</v>
      </c>
      <c r="O201" s="283">
        <v>1838407.9</v>
      </c>
      <c r="Q201" s="96">
        <v>612024.71</v>
      </c>
      <c r="R201" s="96">
        <v>195000</v>
      </c>
      <c r="U201" s="96">
        <v>511420</v>
      </c>
      <c r="W201" s="118">
        <v>786890</v>
      </c>
      <c r="Z201" s="118">
        <v>494316.17</v>
      </c>
      <c r="AA201" s="118">
        <v>67656.25</v>
      </c>
    </row>
    <row r="202" spans="1:28" x14ac:dyDescent="0.2">
      <c r="A202" s="283" t="s">
        <v>2276</v>
      </c>
      <c r="B202" s="117">
        <v>273510.34000000003</v>
      </c>
      <c r="C202" s="117">
        <v>0</v>
      </c>
      <c r="D202" s="117">
        <v>32465.7</v>
      </c>
      <c r="E202" s="117">
        <v>0</v>
      </c>
      <c r="F202" s="283">
        <v>861419.93</v>
      </c>
      <c r="G202" s="283">
        <v>368978.98</v>
      </c>
      <c r="I202" s="263">
        <v>4000</v>
      </c>
      <c r="J202" s="263">
        <v>36700</v>
      </c>
      <c r="O202" s="283">
        <v>-537437.31000000006</v>
      </c>
      <c r="P202" s="283">
        <v>2464354.4300000002</v>
      </c>
      <c r="Q202" s="96">
        <v>410429.58</v>
      </c>
      <c r="U202" s="96">
        <v>402734.5</v>
      </c>
      <c r="W202" s="118">
        <v>591324.5</v>
      </c>
      <c r="Z202" s="118">
        <v>185296.02</v>
      </c>
      <c r="AA202" s="118">
        <v>146344.16</v>
      </c>
    </row>
    <row r="203" spans="1:28" x14ac:dyDescent="0.2">
      <c r="A203" s="283" t="s">
        <v>2277</v>
      </c>
      <c r="B203" s="117">
        <v>672624.45</v>
      </c>
      <c r="C203" s="117">
        <v>0</v>
      </c>
      <c r="D203" s="117">
        <v>180687.73</v>
      </c>
      <c r="F203" s="283">
        <v>1346573.11</v>
      </c>
      <c r="G203" s="283">
        <v>253392.38</v>
      </c>
      <c r="I203" s="263">
        <v>76144</v>
      </c>
      <c r="J203" s="263">
        <v>104476.1</v>
      </c>
      <c r="O203" s="283">
        <v>1079706.33</v>
      </c>
      <c r="P203" s="283">
        <v>1488605.78</v>
      </c>
      <c r="Q203" s="96">
        <v>507134.41</v>
      </c>
      <c r="U203" s="96">
        <v>670895</v>
      </c>
      <c r="W203" s="118">
        <v>973545</v>
      </c>
      <c r="Z203" s="118">
        <v>244622.39</v>
      </c>
      <c r="AA203" s="118">
        <v>130354.87</v>
      </c>
    </row>
    <row r="204" spans="1:28" x14ac:dyDescent="0.2">
      <c r="A204" s="283" t="s">
        <v>2278</v>
      </c>
      <c r="B204" s="117">
        <v>692907.51</v>
      </c>
      <c r="C204" s="117">
        <v>500</v>
      </c>
      <c r="D204" s="117">
        <v>5030.3999999999996</v>
      </c>
      <c r="E204" s="117">
        <v>691</v>
      </c>
      <c r="F204" s="283">
        <v>243319.69</v>
      </c>
      <c r="G204" s="283">
        <v>142879.29</v>
      </c>
      <c r="I204" s="263">
        <v>52050</v>
      </c>
      <c r="J204" s="263">
        <v>16971.810000000001</v>
      </c>
      <c r="K204" s="263">
        <v>400</v>
      </c>
      <c r="O204" s="283">
        <v>-1592681.02</v>
      </c>
      <c r="P204" s="283">
        <v>2328715.77</v>
      </c>
      <c r="Q204" s="96">
        <v>366631.61</v>
      </c>
      <c r="R204" s="96">
        <v>205800</v>
      </c>
      <c r="U204" s="96">
        <v>521850</v>
      </c>
      <c r="W204" s="118">
        <v>594360</v>
      </c>
      <c r="X204" s="118">
        <v>2400</v>
      </c>
      <c r="Z204" s="118">
        <v>192737.57</v>
      </c>
      <c r="AA204" s="118">
        <v>36457.71</v>
      </c>
    </row>
    <row r="205" spans="1:28" x14ac:dyDescent="0.2">
      <c r="A205" s="283" t="s">
        <v>2279</v>
      </c>
      <c r="B205" s="117">
        <v>927922.23</v>
      </c>
      <c r="C205" s="117">
        <v>0</v>
      </c>
      <c r="D205" s="117">
        <v>136311.5</v>
      </c>
      <c r="F205" s="283">
        <v>2290245.5299999998</v>
      </c>
      <c r="G205" s="283">
        <v>428554.14</v>
      </c>
      <c r="I205" s="263">
        <v>13500</v>
      </c>
      <c r="J205" s="263">
        <v>20160</v>
      </c>
      <c r="O205" s="283">
        <v>-320180.18</v>
      </c>
      <c r="P205" s="283">
        <v>4119895.74</v>
      </c>
      <c r="Q205" s="96">
        <v>336686.69</v>
      </c>
      <c r="U205" s="96">
        <v>553455</v>
      </c>
      <c r="W205" s="118">
        <v>630355</v>
      </c>
      <c r="Z205" s="118">
        <v>260447.28</v>
      </c>
      <c r="AA205" s="118">
        <v>37971.57</v>
      </c>
    </row>
    <row r="206" spans="1:28" x14ac:dyDescent="0.2">
      <c r="A206" s="283" t="s">
        <v>2303</v>
      </c>
      <c r="B206" s="117">
        <v>787910.57</v>
      </c>
      <c r="C206" s="117">
        <v>44342.95</v>
      </c>
      <c r="D206" s="117">
        <v>108808.81</v>
      </c>
      <c r="F206" s="283">
        <v>651916.46</v>
      </c>
      <c r="G206" s="283">
        <v>63989.98</v>
      </c>
      <c r="I206" s="263">
        <v>22600</v>
      </c>
      <c r="J206" s="263">
        <v>68835.59</v>
      </c>
      <c r="O206" s="283">
        <v>-1374289.93</v>
      </c>
      <c r="P206" s="283">
        <v>2992215.82</v>
      </c>
      <c r="Q206" s="96">
        <v>536032.65</v>
      </c>
      <c r="U206" s="96">
        <v>962550</v>
      </c>
      <c r="W206" s="118">
        <v>1058629</v>
      </c>
      <c r="Y206" s="118">
        <v>5008</v>
      </c>
      <c r="Z206" s="118">
        <v>252749.09</v>
      </c>
      <c r="AA206" s="118">
        <v>112079.01</v>
      </c>
    </row>
    <row r="207" spans="1:28" x14ac:dyDescent="0.2">
      <c r="A207" s="283" t="s">
        <v>2314</v>
      </c>
      <c r="B207" s="117">
        <v>332218.44</v>
      </c>
      <c r="C207" s="117">
        <v>5400</v>
      </c>
      <c r="D207" s="117">
        <v>39764.199999999997</v>
      </c>
      <c r="F207" s="283">
        <v>1253161.52</v>
      </c>
      <c r="G207" s="283">
        <v>200749.99</v>
      </c>
      <c r="I207" s="263">
        <v>4800</v>
      </c>
      <c r="J207" s="263">
        <v>19828.63</v>
      </c>
      <c r="O207" s="283">
        <v>1010547.35</v>
      </c>
      <c r="P207" s="283">
        <v>889745.48</v>
      </c>
      <c r="Q207" s="96">
        <v>319708.65999999997</v>
      </c>
      <c r="R207" s="96">
        <v>91600</v>
      </c>
      <c r="W207" s="118">
        <v>58790</v>
      </c>
      <c r="Y207" s="118">
        <v>8960</v>
      </c>
      <c r="Z207" s="118">
        <v>167874.95</v>
      </c>
      <c r="AA207" s="118">
        <v>66956.899999999994</v>
      </c>
    </row>
    <row r="208" spans="1:28" x14ac:dyDescent="0.2">
      <c r="A208" s="283" t="s">
        <v>2280</v>
      </c>
      <c r="B208" s="117">
        <v>753242.16</v>
      </c>
      <c r="C208" s="117">
        <v>31795</v>
      </c>
      <c r="D208" s="117">
        <v>96546.94</v>
      </c>
      <c r="F208" s="283">
        <v>1979980.24</v>
      </c>
      <c r="G208" s="283">
        <v>305830.73</v>
      </c>
      <c r="J208" s="263">
        <v>71224.11</v>
      </c>
      <c r="O208" s="283">
        <v>4544.76</v>
      </c>
      <c r="P208" s="283">
        <v>574807.30000000005</v>
      </c>
      <c r="Q208" s="96">
        <v>744856.56</v>
      </c>
      <c r="U208" s="96">
        <v>719080</v>
      </c>
      <c r="W208" s="118">
        <v>837180</v>
      </c>
      <c r="Z208" s="118">
        <v>270768.33</v>
      </c>
      <c r="AA208" s="118">
        <v>146170.62</v>
      </c>
    </row>
    <row r="209" spans="1:30" x14ac:dyDescent="0.2">
      <c r="A209" s="283" t="s">
        <v>2281</v>
      </c>
      <c r="B209" s="117">
        <v>274778.19</v>
      </c>
      <c r="C209" s="117">
        <v>2677</v>
      </c>
      <c r="D209" s="117">
        <v>61778.239999999998</v>
      </c>
      <c r="F209" s="283">
        <v>-861819.27</v>
      </c>
      <c r="G209" s="283">
        <v>51914.92</v>
      </c>
      <c r="I209" s="263">
        <v>18750</v>
      </c>
      <c r="J209" s="263">
        <v>38991.24</v>
      </c>
      <c r="O209" s="283">
        <v>-209</v>
      </c>
      <c r="P209" s="283">
        <v>2085517.75</v>
      </c>
      <c r="Q209" s="96">
        <v>538590.81999999995</v>
      </c>
      <c r="S209" s="96">
        <v>472.5</v>
      </c>
      <c r="U209" s="96">
        <v>158300</v>
      </c>
      <c r="W209" s="118">
        <v>343287</v>
      </c>
      <c r="Z209" s="118">
        <v>196660.72</v>
      </c>
      <c r="AA209" s="118">
        <v>141219.4</v>
      </c>
    </row>
    <row r="210" spans="1:30" x14ac:dyDescent="0.2">
      <c r="A210" s="283" t="s">
        <v>2282</v>
      </c>
      <c r="B210" s="117">
        <v>1331047.55</v>
      </c>
      <c r="C210" s="117">
        <v>37708</v>
      </c>
      <c r="D210" s="117">
        <v>111487.5</v>
      </c>
      <c r="F210" s="283">
        <v>872870.36</v>
      </c>
      <c r="G210" s="283">
        <v>435471.75</v>
      </c>
      <c r="I210" s="263">
        <v>0</v>
      </c>
      <c r="J210" s="263">
        <v>108655</v>
      </c>
      <c r="M210" s="283">
        <v>226817.26</v>
      </c>
      <c r="O210" s="283">
        <v>733.36</v>
      </c>
      <c r="P210" s="283">
        <v>2982894.62</v>
      </c>
      <c r="Q210" s="96">
        <v>847440.92</v>
      </c>
      <c r="R210" s="96">
        <v>66250</v>
      </c>
      <c r="U210" s="96">
        <v>923111</v>
      </c>
      <c r="W210" s="118">
        <v>1179194</v>
      </c>
      <c r="Z210" s="118">
        <v>375373.44</v>
      </c>
      <c r="AA210" s="118">
        <v>99097.52</v>
      </c>
    </row>
    <row r="211" spans="1:30" x14ac:dyDescent="0.2">
      <c r="A211" s="283" t="s">
        <v>2306</v>
      </c>
      <c r="B211" s="117">
        <v>443268.2</v>
      </c>
      <c r="C211" s="117">
        <v>6310</v>
      </c>
      <c r="D211" s="117">
        <v>89072.42</v>
      </c>
      <c r="F211" s="283">
        <v>2179531.0099999998</v>
      </c>
      <c r="G211" s="283">
        <v>169503.62</v>
      </c>
      <c r="J211" s="263">
        <v>99418.86</v>
      </c>
      <c r="P211" s="283">
        <v>2454994.11</v>
      </c>
      <c r="Q211" s="96">
        <v>670723.65</v>
      </c>
      <c r="U211" s="96">
        <v>658199.5</v>
      </c>
      <c r="V211" s="96">
        <v>1288</v>
      </c>
      <c r="W211" s="118">
        <v>770637.5</v>
      </c>
      <c r="Z211" s="118">
        <v>284771.34000000003</v>
      </c>
      <c r="AA211" s="118">
        <v>106511.09</v>
      </c>
    </row>
    <row r="212" spans="1:30" x14ac:dyDescent="0.2">
      <c r="A212" s="283" t="s">
        <v>2283</v>
      </c>
      <c r="B212" s="117">
        <v>1131163.1499999999</v>
      </c>
      <c r="C212" s="117">
        <v>205078.6</v>
      </c>
      <c r="D212" s="117">
        <v>125517.68</v>
      </c>
      <c r="F212" s="283">
        <v>1494493.69</v>
      </c>
      <c r="G212" s="283">
        <v>391350.37</v>
      </c>
      <c r="I212" s="263">
        <v>17776</v>
      </c>
      <c r="J212" s="263">
        <v>42350.26</v>
      </c>
      <c r="L212" s="263">
        <v>144.86000000000001</v>
      </c>
      <c r="O212" s="283">
        <v>3281871.5</v>
      </c>
      <c r="Q212" s="96">
        <v>900898.88</v>
      </c>
      <c r="R212" s="96">
        <v>99500</v>
      </c>
      <c r="U212" s="96">
        <v>613230</v>
      </c>
      <c r="V212" s="96">
        <v>7020</v>
      </c>
      <c r="W212" s="118">
        <v>857580</v>
      </c>
      <c r="X212" s="118">
        <v>1540</v>
      </c>
      <c r="Z212" s="118">
        <v>592269.91</v>
      </c>
      <c r="AA212" s="118">
        <v>98648.55</v>
      </c>
      <c r="AB212" s="118">
        <v>47375.55</v>
      </c>
    </row>
    <row r="213" spans="1:30" x14ac:dyDescent="0.2">
      <c r="A213" s="283" t="s">
        <v>2284</v>
      </c>
      <c r="B213" s="117">
        <v>602206.42000000004</v>
      </c>
      <c r="C213" s="117">
        <v>10932.5</v>
      </c>
      <c r="D213" s="117">
        <v>111976.38</v>
      </c>
      <c r="F213" s="283">
        <v>617262.32999999996</v>
      </c>
      <c r="G213" s="283">
        <v>453517.34</v>
      </c>
      <c r="I213" s="263">
        <v>0</v>
      </c>
      <c r="J213" s="263">
        <v>31475</v>
      </c>
      <c r="L213" s="263">
        <v>110.46</v>
      </c>
      <c r="O213" s="283">
        <v>1733966.78</v>
      </c>
      <c r="Q213" s="96">
        <v>71471.13</v>
      </c>
      <c r="U213" s="96">
        <v>460000</v>
      </c>
      <c r="V213" s="96">
        <v>578455.31000000006</v>
      </c>
      <c r="W213" s="118">
        <v>700700</v>
      </c>
      <c r="Z213" s="118">
        <v>281021.23</v>
      </c>
      <c r="AA213" s="118">
        <v>65894.570000000007</v>
      </c>
      <c r="AB213" s="118">
        <v>7229</v>
      </c>
      <c r="AD213" s="118">
        <v>3499.91</v>
      </c>
    </row>
    <row r="214" spans="1:30" x14ac:dyDescent="0.2">
      <c r="A214" s="283" t="s">
        <v>2285</v>
      </c>
      <c r="B214" s="117">
        <v>820126.64</v>
      </c>
      <c r="C214" s="117">
        <v>275134</v>
      </c>
      <c r="D214" s="117">
        <v>68723.78</v>
      </c>
      <c r="F214" s="283">
        <v>1921022.23</v>
      </c>
      <c r="G214" s="283">
        <v>94238.64</v>
      </c>
      <c r="I214" s="263">
        <v>5800</v>
      </c>
      <c r="J214" s="263">
        <v>174676.06</v>
      </c>
      <c r="O214" s="283">
        <v>2788476.86</v>
      </c>
      <c r="Q214" s="96">
        <v>674629.4</v>
      </c>
      <c r="U214" s="96">
        <v>401800</v>
      </c>
      <c r="W214" s="118">
        <v>641514</v>
      </c>
      <c r="X214" s="118">
        <v>4310</v>
      </c>
      <c r="Z214" s="118">
        <v>185639.67999999999</v>
      </c>
      <c r="AA214" s="118">
        <v>79903.350000000006</v>
      </c>
    </row>
    <row r="215" spans="1:30" x14ac:dyDescent="0.2">
      <c r="A215" s="283" t="s">
        <v>2286</v>
      </c>
      <c r="B215" s="117">
        <v>1562811.35</v>
      </c>
      <c r="C215" s="117">
        <v>22264.17</v>
      </c>
      <c r="D215" s="117">
        <v>137726.73000000001</v>
      </c>
      <c r="F215" s="283">
        <v>1889651.84</v>
      </c>
      <c r="G215" s="283">
        <v>1016102.6</v>
      </c>
      <c r="I215" s="263">
        <v>33300</v>
      </c>
      <c r="J215" s="263">
        <v>53571.1</v>
      </c>
      <c r="L215" s="263">
        <v>1083.1600000000001</v>
      </c>
      <c r="O215" s="283">
        <v>-787794.2</v>
      </c>
      <c r="P215" s="283">
        <v>5060758.04</v>
      </c>
      <c r="Q215" s="96">
        <v>1302044.1100000001</v>
      </c>
      <c r="R215" s="96">
        <v>194043</v>
      </c>
      <c r="T215" s="96">
        <v>1295</v>
      </c>
      <c r="U215" s="96">
        <v>852250</v>
      </c>
      <c r="W215" s="118">
        <v>1257190</v>
      </c>
      <c r="Y215" s="118">
        <v>5260</v>
      </c>
      <c r="Z215" s="118">
        <v>677646.79</v>
      </c>
      <c r="AA215" s="118">
        <v>112996.9</v>
      </c>
      <c r="AB215" s="118">
        <v>13968.33</v>
      </c>
      <c r="AD215" s="118">
        <v>2170</v>
      </c>
    </row>
    <row r="216" spans="1:30" x14ac:dyDescent="0.2">
      <c r="A216" s="283" t="s">
        <v>2307</v>
      </c>
      <c r="B216" s="117">
        <v>615507.07999999996</v>
      </c>
      <c r="C216" s="117">
        <v>31386.63</v>
      </c>
      <c r="D216" s="117">
        <v>92805.38</v>
      </c>
      <c r="F216" s="283">
        <v>147699.44</v>
      </c>
      <c r="G216" s="283">
        <v>289037.58</v>
      </c>
      <c r="I216" s="263">
        <v>0</v>
      </c>
      <c r="J216" s="263">
        <v>28410</v>
      </c>
      <c r="L216" s="263">
        <v>345.75</v>
      </c>
      <c r="O216" s="283">
        <v>-716538.56</v>
      </c>
      <c r="P216" s="283">
        <v>1741122.88</v>
      </c>
      <c r="Q216" s="96">
        <v>569405.93000000005</v>
      </c>
      <c r="R216" s="96">
        <v>13525</v>
      </c>
      <c r="U216" s="96">
        <v>420550</v>
      </c>
      <c r="V216" s="96">
        <v>1500</v>
      </c>
      <c r="W216" s="118">
        <v>604800</v>
      </c>
      <c r="X216" s="118">
        <v>3560</v>
      </c>
      <c r="Z216" s="118">
        <v>203084.42</v>
      </c>
      <c r="AA216" s="118">
        <v>61006.7</v>
      </c>
      <c r="AB216" s="118">
        <v>2198.77</v>
      </c>
    </row>
    <row r="217" spans="1:30" x14ac:dyDescent="0.2">
      <c r="A217" s="283" t="s">
        <v>2162</v>
      </c>
      <c r="B217" s="117">
        <v>459782.96</v>
      </c>
      <c r="C217" s="117">
        <v>30322.25</v>
      </c>
      <c r="D217" s="117">
        <v>207206.91</v>
      </c>
      <c r="F217" s="283">
        <v>944613.12</v>
      </c>
      <c r="G217" s="283">
        <v>614076.73</v>
      </c>
      <c r="J217" s="263">
        <v>56109.35</v>
      </c>
      <c r="L217" s="263">
        <v>280</v>
      </c>
      <c r="M217" s="283">
        <v>51750</v>
      </c>
      <c r="O217" s="283">
        <v>145207.03</v>
      </c>
      <c r="P217" s="283">
        <v>3760347.17</v>
      </c>
      <c r="Q217" s="96">
        <v>1215018.3400000001</v>
      </c>
      <c r="R217" s="96">
        <v>220460</v>
      </c>
      <c r="U217" s="96">
        <v>639870</v>
      </c>
      <c r="V217" s="96">
        <v>17500</v>
      </c>
      <c r="W217" s="118">
        <v>1116294</v>
      </c>
      <c r="Z217" s="118">
        <v>490863.29</v>
      </c>
      <c r="AA217" s="118">
        <v>129168.16</v>
      </c>
    </row>
    <row r="218" spans="1:30" x14ac:dyDescent="0.2">
      <c r="A218" s="283" t="s">
        <v>2165</v>
      </c>
      <c r="B218" s="117">
        <v>221386.77</v>
      </c>
      <c r="C218" s="117">
        <v>28150.41</v>
      </c>
      <c r="D218" s="117">
        <v>501515.71</v>
      </c>
      <c r="F218" s="283">
        <v>122671.67999999999</v>
      </c>
      <c r="G218" s="283">
        <v>62969.43</v>
      </c>
      <c r="I218" s="263">
        <v>0</v>
      </c>
      <c r="J218" s="263">
        <v>22800</v>
      </c>
      <c r="L218" s="263">
        <v>344.27</v>
      </c>
      <c r="O218" s="283">
        <v>399826.38</v>
      </c>
      <c r="P218" s="283">
        <v>2267172.48</v>
      </c>
      <c r="Q218" s="96">
        <v>654679.27</v>
      </c>
      <c r="U218" s="96">
        <v>415702.5</v>
      </c>
      <c r="W218" s="118">
        <v>608941.69999999995</v>
      </c>
      <c r="Z218" s="118">
        <v>156199.09</v>
      </c>
      <c r="AA218" s="118">
        <v>49342.9</v>
      </c>
      <c r="AB218" s="118">
        <v>41300.49</v>
      </c>
    </row>
    <row r="219" spans="1:30" x14ac:dyDescent="0.2">
      <c r="A219" s="283" t="s">
        <v>2166</v>
      </c>
      <c r="B219" s="117">
        <v>371323.39</v>
      </c>
      <c r="C219" s="117">
        <v>28425.25</v>
      </c>
      <c r="D219" s="117">
        <v>127555.03</v>
      </c>
      <c r="F219" s="283">
        <v>265618.08</v>
      </c>
      <c r="G219" s="283">
        <v>244697.1</v>
      </c>
      <c r="I219" s="263">
        <v>5190</v>
      </c>
      <c r="J219" s="263">
        <v>43144.97</v>
      </c>
      <c r="L219" s="263">
        <v>27078.74</v>
      </c>
      <c r="O219" s="283">
        <v>39636.400000000001</v>
      </c>
      <c r="P219" s="283">
        <v>1870864.76</v>
      </c>
      <c r="Q219" s="96">
        <v>572311.25</v>
      </c>
      <c r="U219" s="96">
        <v>639385</v>
      </c>
      <c r="W219" s="118">
        <v>780393.8</v>
      </c>
      <c r="Z219" s="118">
        <v>281140.34999999998</v>
      </c>
      <c r="AA219" s="118">
        <v>95868.6</v>
      </c>
    </row>
    <row r="220" spans="1:30" x14ac:dyDescent="0.2">
      <c r="A220" s="283" t="s">
        <v>2170</v>
      </c>
      <c r="B220" s="117">
        <v>511366.93</v>
      </c>
      <c r="C220" s="117">
        <v>239504.53</v>
      </c>
      <c r="D220" s="117">
        <v>340277.77</v>
      </c>
      <c r="F220" s="283">
        <v>598975.22</v>
      </c>
      <c r="G220" s="283">
        <v>470915.8</v>
      </c>
      <c r="I220" s="263">
        <v>12263</v>
      </c>
      <c r="J220" s="263">
        <v>232916.71</v>
      </c>
      <c r="L220" s="263">
        <v>1852.61</v>
      </c>
      <c r="O220" s="283">
        <v>-66854.13</v>
      </c>
      <c r="P220" s="283">
        <v>4524693.96</v>
      </c>
      <c r="Q220" s="96">
        <v>2305882.25</v>
      </c>
      <c r="U220" s="96">
        <v>626652.1</v>
      </c>
      <c r="W220" s="118">
        <v>1142351.5</v>
      </c>
      <c r="Z220" s="118">
        <v>523533.47</v>
      </c>
      <c r="AA220" s="118">
        <v>557162.41</v>
      </c>
      <c r="AD220" s="118">
        <v>478989</v>
      </c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O222"/>
  <sheetViews>
    <sheetView topLeftCell="AH1" zoomScale="78" zoomScaleNormal="78" workbookViewId="0">
      <pane ySplit="3" topLeftCell="A187" activePane="bottomLeft" state="frozen"/>
      <selection pane="bottomLeft" activeCell="AL4" sqref="AL4:AL222"/>
    </sheetView>
  </sheetViews>
  <sheetFormatPr defaultColWidth="9" defaultRowHeight="14.25" x14ac:dyDescent="0.2"/>
  <cols>
    <col min="1" max="1" width="6.75" style="61" bestFit="1" customWidth="1"/>
    <col min="2" max="2" width="14.625" style="61" customWidth="1"/>
    <col min="3" max="3" width="7.5" style="61" bestFit="1" customWidth="1"/>
    <col min="4" max="4" width="44.625" style="61" bestFit="1" customWidth="1"/>
    <col min="5" max="5" width="33.125" style="283"/>
    <col min="6" max="9" width="33.125" style="117"/>
    <col min="10" max="12" width="33.125" style="283"/>
    <col min="13" max="16" width="33.125" style="263"/>
    <col min="17" max="20" width="33.125" style="283"/>
    <col min="21" max="26" width="33.125" style="96"/>
    <col min="27" max="34" width="33.125" style="118"/>
    <col min="35" max="35" width="16.5" style="82" bestFit="1" customWidth="1"/>
    <col min="36" max="36" width="15.25" style="20" bestFit="1" customWidth="1"/>
    <col min="37" max="37" width="15.25" style="83" bestFit="1" customWidth="1"/>
    <col min="38" max="38" width="18.125" style="23" bestFit="1" customWidth="1"/>
    <col min="39" max="39" width="19.375" style="24" bestFit="1" customWidth="1"/>
    <col min="40" max="40" width="15.25" style="15" bestFit="1" customWidth="1"/>
    <col min="41" max="41" width="17.875" style="81" bestFit="1" customWidth="1"/>
    <col min="42" max="16384" width="9" style="81"/>
  </cols>
  <sheetData>
    <row r="1" spans="1:40" x14ac:dyDescent="0.2">
      <c r="D1" s="61" t="s">
        <v>590</v>
      </c>
      <c r="E1" s="283" t="s">
        <v>590</v>
      </c>
      <c r="F1" s="117" t="s">
        <v>1437</v>
      </c>
      <c r="G1" s="117" t="s">
        <v>1438</v>
      </c>
      <c r="H1" s="117" t="s">
        <v>1439</v>
      </c>
      <c r="I1" s="117" t="s">
        <v>1440</v>
      </c>
      <c r="J1" s="283" t="s">
        <v>1441</v>
      </c>
      <c r="K1" s="283" t="s">
        <v>1442</v>
      </c>
      <c r="L1" s="283" t="s">
        <v>1443</v>
      </c>
      <c r="M1" s="263" t="s">
        <v>1445</v>
      </c>
      <c r="N1" s="263" t="s">
        <v>1446</v>
      </c>
      <c r="O1" s="263" t="s">
        <v>1447</v>
      </c>
      <c r="P1" s="263" t="s">
        <v>1448</v>
      </c>
      <c r="Q1" s="283" t="s">
        <v>1449</v>
      </c>
      <c r="R1" s="283" t="s">
        <v>1450</v>
      </c>
      <c r="S1" s="283" t="s">
        <v>1451</v>
      </c>
      <c r="T1" s="283" t="s">
        <v>1452</v>
      </c>
      <c r="U1" s="96" t="s">
        <v>1454</v>
      </c>
      <c r="V1" s="96" t="s">
        <v>1455</v>
      </c>
      <c r="W1" s="96" t="s">
        <v>1456</v>
      </c>
      <c r="X1" s="96" t="s">
        <v>1902</v>
      </c>
      <c r="Y1" s="96" t="s">
        <v>1457</v>
      </c>
      <c r="Z1" s="96" t="s">
        <v>1458</v>
      </c>
      <c r="AA1" s="118" t="s">
        <v>1459</v>
      </c>
      <c r="AB1" s="118" t="s">
        <v>1460</v>
      </c>
      <c r="AC1" s="118" t="s">
        <v>1461</v>
      </c>
      <c r="AD1" s="118" t="s">
        <v>1462</v>
      </c>
      <c r="AE1" s="118" t="s">
        <v>1463</v>
      </c>
      <c r="AF1" s="118" t="s">
        <v>1903</v>
      </c>
      <c r="AG1" s="118" t="s">
        <v>1465</v>
      </c>
      <c r="AH1" s="118" t="s">
        <v>1466</v>
      </c>
      <c r="AI1" s="82" t="s">
        <v>6</v>
      </c>
      <c r="AJ1" s="20" t="s">
        <v>7</v>
      </c>
      <c r="AK1" s="83" t="s">
        <v>8</v>
      </c>
      <c r="AL1" s="21" t="s">
        <v>9</v>
      </c>
      <c r="AM1" s="22" t="s">
        <v>10</v>
      </c>
      <c r="AN1" s="70" t="s">
        <v>11</v>
      </c>
    </row>
    <row r="2" spans="1:40" x14ac:dyDescent="0.2">
      <c r="D2" s="61" t="s">
        <v>591</v>
      </c>
      <c r="E2" s="283" t="s">
        <v>591</v>
      </c>
      <c r="F2" s="117" t="s">
        <v>1467</v>
      </c>
      <c r="G2" s="117" t="s">
        <v>1468</v>
      </c>
      <c r="H2" s="117" t="s">
        <v>1469</v>
      </c>
      <c r="I2" s="117" t="s">
        <v>1470</v>
      </c>
      <c r="J2" s="283" t="s">
        <v>1471</v>
      </c>
      <c r="K2" s="283" t="s">
        <v>1472</v>
      </c>
      <c r="L2" s="283" t="s">
        <v>1473</v>
      </c>
      <c r="M2" s="263" t="s">
        <v>1475</v>
      </c>
      <c r="N2" s="263" t="s">
        <v>1476</v>
      </c>
      <c r="O2" s="263" t="s">
        <v>1477</v>
      </c>
      <c r="P2" s="263" t="s">
        <v>1478</v>
      </c>
      <c r="Q2" s="283" t="s">
        <v>1479</v>
      </c>
      <c r="R2" s="283" t="s">
        <v>1480</v>
      </c>
      <c r="S2" s="283" t="s">
        <v>1481</v>
      </c>
      <c r="T2" s="283" t="s">
        <v>1482</v>
      </c>
      <c r="U2" s="96" t="s">
        <v>1484</v>
      </c>
      <c r="V2" s="96" t="s">
        <v>1485</v>
      </c>
      <c r="W2" s="96" t="s">
        <v>1486</v>
      </c>
      <c r="X2" s="96" t="s">
        <v>1904</v>
      </c>
      <c r="Y2" s="96" t="s">
        <v>1487</v>
      </c>
      <c r="Z2" s="96" t="s">
        <v>1488</v>
      </c>
      <c r="AA2" s="118" t="s">
        <v>1489</v>
      </c>
      <c r="AB2" s="118" t="s">
        <v>1490</v>
      </c>
      <c r="AC2" s="118" t="s">
        <v>1491</v>
      </c>
      <c r="AD2" s="118" t="s">
        <v>1492</v>
      </c>
      <c r="AE2" s="118" t="s">
        <v>1493</v>
      </c>
      <c r="AF2" s="118" t="s">
        <v>1905</v>
      </c>
      <c r="AG2" s="118" t="s">
        <v>1495</v>
      </c>
      <c r="AH2" s="118" t="s">
        <v>1496</v>
      </c>
    </row>
    <row r="3" spans="1:40" x14ac:dyDescent="0.2">
      <c r="B3" s="61" t="s">
        <v>57</v>
      </c>
      <c r="D3" s="61" t="s">
        <v>592</v>
      </c>
      <c r="E3" s="283" t="s">
        <v>592</v>
      </c>
      <c r="F3" s="117">
        <v>134537093.44</v>
      </c>
      <c r="G3" s="117">
        <v>15580808.85</v>
      </c>
      <c r="H3" s="117">
        <v>33342043.59</v>
      </c>
      <c r="I3" s="117">
        <v>8065</v>
      </c>
      <c r="J3" s="283">
        <v>178491041.66999999</v>
      </c>
      <c r="K3" s="283">
        <v>81385005.439999998</v>
      </c>
      <c r="L3" s="283">
        <v>3500</v>
      </c>
      <c r="M3" s="263">
        <v>2284385.4500000002</v>
      </c>
      <c r="N3" s="263">
        <v>14752836.48</v>
      </c>
      <c r="O3" s="263">
        <v>2388617.12</v>
      </c>
      <c r="P3" s="263">
        <v>1344223.6</v>
      </c>
      <c r="Q3" s="283">
        <v>3994867.36</v>
      </c>
      <c r="R3" s="283">
        <v>-541803.63</v>
      </c>
      <c r="S3" s="283">
        <v>22266941.149999999</v>
      </c>
      <c r="T3" s="283">
        <v>510778944.86000001</v>
      </c>
      <c r="U3" s="96">
        <v>151771848.93000001</v>
      </c>
      <c r="V3" s="96">
        <v>7441627.0099999998</v>
      </c>
      <c r="W3" s="96">
        <v>4000.92</v>
      </c>
      <c r="X3" s="96">
        <v>1295</v>
      </c>
      <c r="Y3" s="96">
        <v>132277675.48999999</v>
      </c>
      <c r="Z3" s="96">
        <v>13140826.710000001</v>
      </c>
      <c r="AA3" s="118">
        <v>193878965.71000001</v>
      </c>
      <c r="AB3" s="118">
        <v>182547</v>
      </c>
      <c r="AC3" s="118">
        <v>71747</v>
      </c>
      <c r="AD3" s="118">
        <v>81390471.349999994</v>
      </c>
      <c r="AE3" s="118">
        <v>22806946.559999999</v>
      </c>
      <c r="AF3" s="118">
        <v>195244.84</v>
      </c>
      <c r="AG3" s="118">
        <v>823790.09</v>
      </c>
      <c r="AH3" s="118">
        <v>1425916.17</v>
      </c>
      <c r="AI3" s="82">
        <f t="shared" ref="AI3:AN3" si="0">SUM(AI4:AI222)</f>
        <v>183468010.87999985</v>
      </c>
      <c r="AJ3" s="20">
        <f t="shared" si="0"/>
        <v>20770062.649999999</v>
      </c>
      <c r="AK3" s="83">
        <f t="shared" si="0"/>
        <v>162697948.23000014</v>
      </c>
      <c r="AL3" s="23">
        <f t="shared" si="0"/>
        <v>304637274.05999994</v>
      </c>
      <c r="AM3" s="24">
        <f t="shared" si="0"/>
        <v>300775628.72000003</v>
      </c>
      <c r="AN3" s="15">
        <f t="shared" si="0"/>
        <v>3861645.340000005</v>
      </c>
    </row>
    <row r="4" spans="1:40" x14ac:dyDescent="0.2">
      <c r="D4" s="55" t="s">
        <v>12</v>
      </c>
      <c r="E4" s="283" t="s">
        <v>15</v>
      </c>
      <c r="F4" s="117">
        <v>186486.68</v>
      </c>
      <c r="H4" s="117">
        <v>49354</v>
      </c>
      <c r="J4" s="283">
        <v>177748.72</v>
      </c>
      <c r="K4" s="283">
        <v>262335.24</v>
      </c>
      <c r="P4" s="263">
        <v>-1816351.65</v>
      </c>
      <c r="R4" s="283">
        <v>2351172.4700000002</v>
      </c>
      <c r="S4" s="283">
        <v>-3794489.13</v>
      </c>
      <c r="T4" s="283">
        <v>2450442</v>
      </c>
      <c r="Y4" s="96">
        <v>530222</v>
      </c>
      <c r="Z4" s="96">
        <v>691987.88</v>
      </c>
      <c r="AA4" s="118">
        <v>687608.7</v>
      </c>
      <c r="AC4" s="118">
        <v>16396</v>
      </c>
      <c r="AD4" s="118">
        <v>84955.53</v>
      </c>
      <c r="AE4" s="118">
        <v>101116.5</v>
      </c>
      <c r="AI4" s="82">
        <f t="shared" ref="AI4:AI67" si="1">SUM(F4:I4)</f>
        <v>235840.68</v>
      </c>
      <c r="AJ4" s="20">
        <f>SUM(M4:P4)</f>
        <v>-1816351.65</v>
      </c>
      <c r="AK4" s="83">
        <f>AI4-AJ4</f>
        <v>2052192.3299999998</v>
      </c>
      <c r="AL4" s="23">
        <f>SUM(U4:Z4)</f>
        <v>1222209.8799999999</v>
      </c>
      <c r="AM4" s="24">
        <f>SUM(AA4:AH4)</f>
        <v>890076.73</v>
      </c>
      <c r="AN4" s="15">
        <f>AL4-AM4</f>
        <v>332133.14999999991</v>
      </c>
    </row>
    <row r="5" spans="1:40" x14ac:dyDescent="0.2">
      <c r="D5" s="55" t="s">
        <v>1424</v>
      </c>
      <c r="AI5" s="82">
        <f t="shared" si="1"/>
        <v>0</v>
      </c>
      <c r="AJ5" s="20">
        <f t="shared" ref="AJ5:AJ68" si="2">SUM(M5:P5)</f>
        <v>0</v>
      </c>
      <c r="AK5" s="83">
        <f t="shared" ref="AK5:AK68" si="3">AI5-AJ5</f>
        <v>0</v>
      </c>
      <c r="AL5" s="23">
        <f t="shared" ref="AL5:AL68" si="4">SUM(U5:Z5)</f>
        <v>0</v>
      </c>
      <c r="AM5" s="24">
        <f t="shared" ref="AM5:AM68" si="5">SUM(AA5:AH5)</f>
        <v>0</v>
      </c>
      <c r="AN5" s="15">
        <f t="shared" ref="AN5:AN68" si="6">AL5-AM5</f>
        <v>0</v>
      </c>
    </row>
    <row r="6" spans="1:40" x14ac:dyDescent="0.2">
      <c r="D6" s="55" t="s">
        <v>13</v>
      </c>
      <c r="AI6" s="82">
        <f t="shared" si="1"/>
        <v>0</v>
      </c>
      <c r="AJ6" s="20">
        <f t="shared" si="2"/>
        <v>0</v>
      </c>
      <c r="AK6" s="83">
        <f t="shared" si="3"/>
        <v>0</v>
      </c>
      <c r="AL6" s="23">
        <f t="shared" si="4"/>
        <v>0</v>
      </c>
      <c r="AM6" s="24">
        <f t="shared" si="5"/>
        <v>0</v>
      </c>
      <c r="AN6" s="15">
        <f t="shared" si="6"/>
        <v>0</v>
      </c>
    </row>
    <row r="7" spans="1:40" x14ac:dyDescent="0.2">
      <c r="D7" s="55" t="s">
        <v>14</v>
      </c>
      <c r="AI7" s="82">
        <f t="shared" si="1"/>
        <v>0</v>
      </c>
      <c r="AJ7" s="20">
        <f t="shared" si="2"/>
        <v>0</v>
      </c>
      <c r="AK7" s="83">
        <f t="shared" si="3"/>
        <v>0</v>
      </c>
      <c r="AL7" s="23">
        <f t="shared" si="4"/>
        <v>0</v>
      </c>
      <c r="AM7" s="24">
        <f t="shared" si="5"/>
        <v>0</v>
      </c>
      <c r="AN7" s="15">
        <f t="shared" si="6"/>
        <v>0</v>
      </c>
    </row>
    <row r="8" spans="1:40" x14ac:dyDescent="0.2">
      <c r="D8" s="55" t="s">
        <v>15</v>
      </c>
      <c r="AI8" s="82">
        <f t="shared" si="1"/>
        <v>0</v>
      </c>
      <c r="AJ8" s="20">
        <f t="shared" si="2"/>
        <v>0</v>
      </c>
      <c r="AK8" s="83">
        <f t="shared" si="3"/>
        <v>0</v>
      </c>
      <c r="AL8" s="23">
        <f t="shared" si="4"/>
        <v>0</v>
      </c>
      <c r="AM8" s="24">
        <f t="shared" si="5"/>
        <v>0</v>
      </c>
      <c r="AN8" s="15">
        <f t="shared" si="6"/>
        <v>0</v>
      </c>
    </row>
    <row r="9" spans="1:40" ht="15" thickBot="1" x14ac:dyDescent="0.25">
      <c r="D9" s="55" t="s">
        <v>16</v>
      </c>
      <c r="AI9" s="82">
        <f t="shared" si="1"/>
        <v>0</v>
      </c>
      <c r="AJ9" s="20">
        <f t="shared" si="2"/>
        <v>0</v>
      </c>
      <c r="AK9" s="83">
        <f t="shared" si="3"/>
        <v>0</v>
      </c>
      <c r="AL9" s="23">
        <f t="shared" si="4"/>
        <v>0</v>
      </c>
      <c r="AM9" s="24">
        <f t="shared" si="5"/>
        <v>0</v>
      </c>
      <c r="AN9" s="15">
        <f t="shared" si="6"/>
        <v>0</v>
      </c>
    </row>
    <row r="10" spans="1:40" ht="15" thickBot="1" x14ac:dyDescent="0.25">
      <c r="A10" s="61" t="s">
        <v>302</v>
      </c>
      <c r="B10" s="61" t="s">
        <v>43</v>
      </c>
      <c r="C10" s="85">
        <v>6923</v>
      </c>
      <c r="D10" s="86" t="s">
        <v>1425</v>
      </c>
      <c r="E10" s="283" t="s">
        <v>2118</v>
      </c>
      <c r="F10" s="117">
        <v>875982.17</v>
      </c>
      <c r="G10" s="117">
        <v>55000</v>
      </c>
      <c r="H10" s="117">
        <v>341802.54</v>
      </c>
      <c r="J10" s="283">
        <v>102122</v>
      </c>
      <c r="K10" s="283">
        <v>762322.78</v>
      </c>
      <c r="M10" s="263">
        <v>19220</v>
      </c>
      <c r="N10" s="263">
        <v>171122.15</v>
      </c>
      <c r="S10" s="283">
        <v>384279.27</v>
      </c>
      <c r="T10" s="283">
        <v>1691218.36</v>
      </c>
      <c r="U10" s="96">
        <v>679076.43</v>
      </c>
      <c r="V10" s="96">
        <v>25000</v>
      </c>
      <c r="Y10" s="96">
        <v>1163419</v>
      </c>
      <c r="Z10" s="96">
        <v>129630</v>
      </c>
      <c r="AA10" s="118">
        <v>1349299</v>
      </c>
      <c r="AD10" s="118">
        <v>738652.16000000003</v>
      </c>
      <c r="AE10" s="118">
        <v>109944.26</v>
      </c>
      <c r="AH10" s="118">
        <v>30000</v>
      </c>
      <c r="AI10" s="82">
        <f t="shared" si="1"/>
        <v>1272784.71</v>
      </c>
      <c r="AJ10" s="20">
        <f t="shared" si="2"/>
        <v>190342.15</v>
      </c>
      <c r="AK10" s="83">
        <f t="shared" si="3"/>
        <v>1082442.56</v>
      </c>
      <c r="AL10" s="23">
        <f t="shared" si="4"/>
        <v>1997125.4300000002</v>
      </c>
      <c r="AM10" s="24">
        <f t="shared" si="5"/>
        <v>2227895.42</v>
      </c>
      <c r="AN10" s="15">
        <f t="shared" si="6"/>
        <v>-230769.98999999976</v>
      </c>
    </row>
    <row r="11" spans="1:40" ht="15" thickBot="1" x14ac:dyDescent="0.25">
      <c r="A11" s="61" t="s">
        <v>302</v>
      </c>
      <c r="B11" s="61" t="s">
        <v>43</v>
      </c>
      <c r="C11" s="85">
        <v>7817</v>
      </c>
      <c r="D11" s="86" t="s">
        <v>817</v>
      </c>
      <c r="E11" s="283" t="s">
        <v>2119</v>
      </c>
      <c r="F11" s="117">
        <v>682208.14</v>
      </c>
      <c r="G11" s="117">
        <v>12666</v>
      </c>
      <c r="H11" s="117">
        <v>726288.92</v>
      </c>
      <c r="J11" s="283">
        <v>412536.33</v>
      </c>
      <c r="K11" s="283">
        <v>739016.35</v>
      </c>
      <c r="N11" s="263">
        <v>43207.95</v>
      </c>
      <c r="O11" s="263">
        <v>0</v>
      </c>
      <c r="S11" s="283">
        <v>495307.96</v>
      </c>
      <c r="T11" s="283">
        <v>1534772.11</v>
      </c>
      <c r="U11" s="96">
        <v>743881.07</v>
      </c>
      <c r="Y11" s="96">
        <v>764134</v>
      </c>
      <c r="Z11" s="96">
        <v>168700</v>
      </c>
      <c r="AA11" s="118">
        <v>1321977</v>
      </c>
      <c r="AD11" s="118">
        <v>477856.99</v>
      </c>
      <c r="AE11" s="118">
        <v>94514.82</v>
      </c>
      <c r="AI11" s="82">
        <f t="shared" si="1"/>
        <v>1421163.06</v>
      </c>
      <c r="AJ11" s="20">
        <f t="shared" si="2"/>
        <v>43207.95</v>
      </c>
      <c r="AK11" s="83">
        <f t="shared" si="3"/>
        <v>1377955.11</v>
      </c>
      <c r="AL11" s="23">
        <f t="shared" si="4"/>
        <v>1676715.0699999998</v>
      </c>
      <c r="AM11" s="24">
        <f t="shared" si="5"/>
        <v>1894348.81</v>
      </c>
      <c r="AN11" s="15">
        <f t="shared" si="6"/>
        <v>-217633.74000000022</v>
      </c>
    </row>
    <row r="12" spans="1:40" ht="15" thickBot="1" x14ac:dyDescent="0.25">
      <c r="A12" s="61" t="s">
        <v>302</v>
      </c>
      <c r="B12" s="61" t="s">
        <v>43</v>
      </c>
      <c r="C12" s="85">
        <v>11016</v>
      </c>
      <c r="D12" s="86" t="s">
        <v>818</v>
      </c>
      <c r="E12" s="283" t="s">
        <v>2120</v>
      </c>
      <c r="F12" s="117">
        <v>2813528.06</v>
      </c>
      <c r="G12" s="117">
        <v>23503.1</v>
      </c>
      <c r="H12" s="117">
        <v>701848.78</v>
      </c>
      <c r="J12" s="283">
        <v>813127.03</v>
      </c>
      <c r="K12" s="283">
        <v>754847.03</v>
      </c>
      <c r="N12" s="263">
        <v>86444.73</v>
      </c>
      <c r="P12" s="263">
        <v>191.35</v>
      </c>
      <c r="S12" s="283">
        <v>804704.2</v>
      </c>
      <c r="T12" s="283">
        <v>1567224.53</v>
      </c>
      <c r="U12" s="96">
        <v>1375870.6</v>
      </c>
      <c r="V12" s="96">
        <v>195730</v>
      </c>
      <c r="W12" s="96">
        <v>919.31</v>
      </c>
      <c r="Y12" s="96">
        <v>567109</v>
      </c>
      <c r="Z12" s="96">
        <v>1250</v>
      </c>
      <c r="AA12" s="118">
        <v>1150821</v>
      </c>
      <c r="AD12" s="118">
        <v>664281.27</v>
      </c>
      <c r="AE12" s="118">
        <v>136182.73000000001</v>
      </c>
      <c r="AH12" s="118">
        <v>24767</v>
      </c>
      <c r="AI12" s="82">
        <f t="shared" si="1"/>
        <v>3538879.9400000004</v>
      </c>
      <c r="AJ12" s="20">
        <f t="shared" si="2"/>
        <v>86636.08</v>
      </c>
      <c r="AK12" s="83">
        <f t="shared" si="3"/>
        <v>3452243.8600000003</v>
      </c>
      <c r="AL12" s="23">
        <f t="shared" si="4"/>
        <v>2140878.91</v>
      </c>
      <c r="AM12" s="24">
        <f t="shared" si="5"/>
        <v>1976052</v>
      </c>
      <c r="AN12" s="15">
        <f t="shared" si="6"/>
        <v>164826.91000000015</v>
      </c>
    </row>
    <row r="13" spans="1:40" ht="15" thickBot="1" x14ac:dyDescent="0.25">
      <c r="A13" s="61" t="s">
        <v>302</v>
      </c>
      <c r="B13" s="61" t="s">
        <v>43</v>
      </c>
      <c r="C13" s="85">
        <v>5402</v>
      </c>
      <c r="D13" s="86" t="s">
        <v>819</v>
      </c>
      <c r="E13" s="283" t="s">
        <v>2121</v>
      </c>
      <c r="F13" s="117">
        <v>1440939.63</v>
      </c>
      <c r="G13" s="117">
        <v>8700</v>
      </c>
      <c r="H13" s="117">
        <v>205350.93</v>
      </c>
      <c r="J13" s="283">
        <v>71134.98</v>
      </c>
      <c r="K13" s="283">
        <v>899597.76</v>
      </c>
      <c r="M13" s="263">
        <v>36650</v>
      </c>
      <c r="N13" s="263">
        <v>48308</v>
      </c>
      <c r="S13" s="283">
        <v>324652.74</v>
      </c>
      <c r="T13" s="283">
        <v>1097038.29</v>
      </c>
      <c r="U13" s="96">
        <v>442350.75</v>
      </c>
      <c r="V13" s="96">
        <v>100000</v>
      </c>
      <c r="Y13" s="96">
        <v>878969</v>
      </c>
      <c r="Z13" s="96">
        <v>268704</v>
      </c>
      <c r="AA13" s="118">
        <v>1134633</v>
      </c>
      <c r="AD13" s="118">
        <v>444595.92</v>
      </c>
      <c r="AE13" s="118">
        <v>90360.55</v>
      </c>
      <c r="AI13" s="82">
        <f t="shared" si="1"/>
        <v>1654990.5599999998</v>
      </c>
      <c r="AJ13" s="20">
        <f t="shared" si="2"/>
        <v>84958</v>
      </c>
      <c r="AK13" s="83">
        <f t="shared" si="3"/>
        <v>1570032.5599999998</v>
      </c>
      <c r="AL13" s="23">
        <f t="shared" si="4"/>
        <v>1690023.75</v>
      </c>
      <c r="AM13" s="24">
        <f t="shared" si="5"/>
        <v>1669589.47</v>
      </c>
      <c r="AN13" s="15">
        <f t="shared" si="6"/>
        <v>20434.280000000028</v>
      </c>
    </row>
    <row r="14" spans="1:40" ht="15" thickBot="1" x14ac:dyDescent="0.25">
      <c r="A14" s="61" t="s">
        <v>302</v>
      </c>
      <c r="B14" s="61" t="s">
        <v>43</v>
      </c>
      <c r="C14" s="85">
        <v>4534</v>
      </c>
      <c r="D14" s="86" t="s">
        <v>820</v>
      </c>
      <c r="E14" s="283" t="s">
        <v>2122</v>
      </c>
      <c r="F14" s="117">
        <v>652228.73</v>
      </c>
      <c r="G14" s="117">
        <v>3713.17</v>
      </c>
      <c r="H14" s="117">
        <v>205938.96</v>
      </c>
      <c r="J14" s="283">
        <v>2084017.45</v>
      </c>
      <c r="K14" s="283">
        <v>202324.39</v>
      </c>
      <c r="M14" s="263">
        <v>20360</v>
      </c>
      <c r="N14" s="263">
        <v>133013.62</v>
      </c>
      <c r="S14" s="283">
        <v>475140.87</v>
      </c>
      <c r="T14" s="283">
        <v>1718005.94</v>
      </c>
      <c r="U14" s="96">
        <v>467166.84</v>
      </c>
      <c r="W14" s="96">
        <v>10.89</v>
      </c>
      <c r="Y14" s="96">
        <v>676952.5</v>
      </c>
      <c r="Z14" s="96">
        <v>99400</v>
      </c>
      <c r="AA14" s="118">
        <v>1002257.5</v>
      </c>
      <c r="AD14" s="118">
        <v>354879.38</v>
      </c>
      <c r="AE14" s="118">
        <v>82953.600000000006</v>
      </c>
      <c r="AI14" s="82">
        <f t="shared" si="1"/>
        <v>861880.86</v>
      </c>
      <c r="AJ14" s="20">
        <f t="shared" si="2"/>
        <v>153373.62</v>
      </c>
      <c r="AK14" s="83">
        <f t="shared" si="3"/>
        <v>708507.24</v>
      </c>
      <c r="AL14" s="23">
        <f t="shared" si="4"/>
        <v>1243530.23</v>
      </c>
      <c r="AM14" s="24">
        <f t="shared" si="5"/>
        <v>1440090.48</v>
      </c>
      <c r="AN14" s="15">
        <f t="shared" si="6"/>
        <v>-196560.25</v>
      </c>
    </row>
    <row r="15" spans="1:40" ht="15" thickBot="1" x14ac:dyDescent="0.25">
      <c r="A15" s="61" t="s">
        <v>302</v>
      </c>
      <c r="B15" s="61" t="s">
        <v>43</v>
      </c>
      <c r="C15" s="85">
        <v>8215</v>
      </c>
      <c r="D15" s="86" t="s">
        <v>821</v>
      </c>
      <c r="E15" s="283" t="s">
        <v>2123</v>
      </c>
      <c r="F15" s="117">
        <v>1691029.57</v>
      </c>
      <c r="G15" s="117">
        <v>122675</v>
      </c>
      <c r="H15" s="117">
        <v>592866.38</v>
      </c>
      <c r="J15" s="283">
        <v>1572970.63</v>
      </c>
      <c r="K15" s="283">
        <v>91512.77</v>
      </c>
      <c r="N15" s="263">
        <v>160482.25</v>
      </c>
      <c r="O15" s="263">
        <v>62009.2</v>
      </c>
      <c r="P15" s="263">
        <v>792855</v>
      </c>
      <c r="S15" s="283">
        <v>776352.76</v>
      </c>
      <c r="T15" s="283">
        <v>3950541.16</v>
      </c>
      <c r="U15" s="96">
        <v>958701.23</v>
      </c>
      <c r="Y15" s="96">
        <v>637280</v>
      </c>
      <c r="Z15" s="96">
        <v>233450</v>
      </c>
      <c r="AA15" s="118">
        <v>1153087</v>
      </c>
      <c r="AD15" s="118">
        <v>987392.41</v>
      </c>
      <c r="AE15" s="118">
        <v>14631.08</v>
      </c>
      <c r="AH15" s="118">
        <v>211340</v>
      </c>
      <c r="AI15" s="82">
        <f t="shared" si="1"/>
        <v>2406570.9500000002</v>
      </c>
      <c r="AJ15" s="20">
        <f t="shared" si="2"/>
        <v>1015346.45</v>
      </c>
      <c r="AK15" s="83">
        <f t="shared" si="3"/>
        <v>1391224.5000000002</v>
      </c>
      <c r="AL15" s="23">
        <f t="shared" si="4"/>
        <v>1829431.23</v>
      </c>
      <c r="AM15" s="24">
        <f t="shared" si="5"/>
        <v>2366450.4900000002</v>
      </c>
      <c r="AN15" s="15">
        <f t="shared" si="6"/>
        <v>-537019.26000000024</v>
      </c>
    </row>
    <row r="16" spans="1:40" ht="15" thickBot="1" x14ac:dyDescent="0.25">
      <c r="A16" s="61" t="s">
        <v>302</v>
      </c>
      <c r="B16" s="61" t="s">
        <v>43</v>
      </c>
      <c r="C16" s="85">
        <v>8736</v>
      </c>
      <c r="D16" s="86" t="s">
        <v>822</v>
      </c>
      <c r="E16" s="283" t="s">
        <v>2124</v>
      </c>
      <c r="F16" s="117">
        <v>1671284.21</v>
      </c>
      <c r="G16" s="117">
        <v>53170.5</v>
      </c>
      <c r="H16" s="117">
        <v>317032.43</v>
      </c>
      <c r="J16" s="283">
        <v>916246.49</v>
      </c>
      <c r="K16" s="283">
        <v>978447.11</v>
      </c>
      <c r="M16" s="263">
        <v>69540</v>
      </c>
      <c r="N16" s="263">
        <v>56152.52</v>
      </c>
      <c r="O16" s="263">
        <v>5000</v>
      </c>
      <c r="P16" s="263">
        <v>45.55</v>
      </c>
      <c r="S16" s="283">
        <v>611555.22</v>
      </c>
      <c r="T16" s="283">
        <v>2643840</v>
      </c>
      <c r="U16" s="96">
        <v>892174.07</v>
      </c>
      <c r="Y16" s="96">
        <v>694288</v>
      </c>
      <c r="Z16" s="96">
        <v>151200</v>
      </c>
      <c r="AA16" s="118">
        <v>1161648</v>
      </c>
      <c r="AD16" s="118">
        <v>755096.93</v>
      </c>
      <c r="AE16" s="118">
        <v>183230.85</v>
      </c>
      <c r="AH16" s="118">
        <v>10800</v>
      </c>
      <c r="AI16" s="82">
        <f t="shared" si="1"/>
        <v>2041487.14</v>
      </c>
      <c r="AJ16" s="20">
        <f t="shared" si="2"/>
        <v>130738.06999999999</v>
      </c>
      <c r="AK16" s="83">
        <f t="shared" si="3"/>
        <v>1910749.0699999998</v>
      </c>
      <c r="AL16" s="23">
        <f t="shared" si="4"/>
        <v>1737662.0699999998</v>
      </c>
      <c r="AM16" s="24">
        <f t="shared" si="5"/>
        <v>2110775.7800000003</v>
      </c>
      <c r="AN16" s="15">
        <f t="shared" si="6"/>
        <v>-373113.71000000043</v>
      </c>
    </row>
    <row r="17" spans="1:40" ht="15" thickBot="1" x14ac:dyDescent="0.25">
      <c r="A17" s="61" t="s">
        <v>302</v>
      </c>
      <c r="B17" s="61" t="s">
        <v>43</v>
      </c>
      <c r="C17" s="85">
        <v>4649</v>
      </c>
      <c r="D17" s="86" t="s">
        <v>823</v>
      </c>
      <c r="E17" s="283" t="s">
        <v>2125</v>
      </c>
      <c r="F17" s="117">
        <v>614520.23</v>
      </c>
      <c r="G17" s="117">
        <v>13355</v>
      </c>
      <c r="H17" s="117">
        <v>200842.11</v>
      </c>
      <c r="J17" s="283">
        <v>744479.51</v>
      </c>
      <c r="K17" s="283">
        <v>24244.27</v>
      </c>
      <c r="N17" s="263">
        <v>49650</v>
      </c>
      <c r="S17" s="283">
        <v>154487.63</v>
      </c>
      <c r="T17" s="283">
        <v>2287723.02</v>
      </c>
      <c r="U17" s="96">
        <v>681822</v>
      </c>
      <c r="Y17" s="96">
        <v>1150622.5</v>
      </c>
      <c r="Z17" s="96">
        <v>79800</v>
      </c>
      <c r="AA17" s="118">
        <v>1410836.5</v>
      </c>
      <c r="AD17" s="118">
        <v>512779.08</v>
      </c>
      <c r="AE17" s="118">
        <v>54357</v>
      </c>
      <c r="AI17" s="82">
        <f t="shared" si="1"/>
        <v>828717.34</v>
      </c>
      <c r="AJ17" s="20">
        <f t="shared" si="2"/>
        <v>49650</v>
      </c>
      <c r="AK17" s="83">
        <f t="shared" si="3"/>
        <v>779067.34</v>
      </c>
      <c r="AL17" s="23">
        <f t="shared" si="4"/>
        <v>1912244.5</v>
      </c>
      <c r="AM17" s="24">
        <f t="shared" si="5"/>
        <v>1977972.58</v>
      </c>
      <c r="AN17" s="15">
        <f t="shared" si="6"/>
        <v>-65728.080000000075</v>
      </c>
    </row>
    <row r="18" spans="1:40" ht="15" thickBot="1" x14ac:dyDescent="0.25">
      <c r="A18" s="61" t="s">
        <v>302</v>
      </c>
      <c r="B18" s="61" t="s">
        <v>43</v>
      </c>
      <c r="C18" s="85">
        <v>8434</v>
      </c>
      <c r="D18" s="86" t="s">
        <v>824</v>
      </c>
      <c r="E18" s="283" t="s">
        <v>2126</v>
      </c>
      <c r="F18" s="117">
        <v>1772655.41</v>
      </c>
      <c r="G18" s="117">
        <v>49034.25</v>
      </c>
      <c r="H18" s="117">
        <v>323957.09000000003</v>
      </c>
      <c r="J18" s="283">
        <v>674141.41</v>
      </c>
      <c r="K18" s="283">
        <v>547950.65</v>
      </c>
      <c r="M18" s="263">
        <v>0</v>
      </c>
      <c r="N18" s="263">
        <v>241890.71</v>
      </c>
      <c r="P18" s="263">
        <v>568</v>
      </c>
      <c r="S18" s="283">
        <v>709899.24</v>
      </c>
      <c r="T18" s="283">
        <v>312292.87</v>
      </c>
      <c r="U18" s="96">
        <v>833779.15</v>
      </c>
      <c r="Y18" s="96">
        <v>1093333.5</v>
      </c>
      <c r="Z18" s="96">
        <v>136900</v>
      </c>
      <c r="AA18" s="118">
        <v>1551783.5</v>
      </c>
      <c r="AD18" s="118">
        <v>604506.31999999995</v>
      </c>
      <c r="AE18" s="118">
        <v>134739.54999999999</v>
      </c>
      <c r="AH18" s="118">
        <v>2713</v>
      </c>
      <c r="AI18" s="82">
        <f t="shared" si="1"/>
        <v>2145646.75</v>
      </c>
      <c r="AJ18" s="20">
        <f t="shared" si="2"/>
        <v>242458.71</v>
      </c>
      <c r="AK18" s="83">
        <f t="shared" si="3"/>
        <v>1903188.04</v>
      </c>
      <c r="AL18" s="23">
        <f t="shared" si="4"/>
        <v>2064012.65</v>
      </c>
      <c r="AM18" s="24">
        <f t="shared" si="5"/>
        <v>2293742.3699999996</v>
      </c>
      <c r="AN18" s="15">
        <f t="shared" si="6"/>
        <v>-229729.71999999974</v>
      </c>
    </row>
    <row r="19" spans="1:40" ht="15" thickBot="1" x14ac:dyDescent="0.25">
      <c r="A19" s="61" t="s">
        <v>302</v>
      </c>
      <c r="B19" s="61" t="s">
        <v>43</v>
      </c>
      <c r="C19" s="85">
        <v>9149</v>
      </c>
      <c r="D19" s="86" t="s">
        <v>825</v>
      </c>
      <c r="E19" s="283" t="s">
        <v>2127</v>
      </c>
      <c r="F19" s="117">
        <v>2287697.3199999998</v>
      </c>
      <c r="G19" s="117">
        <v>26849.8</v>
      </c>
      <c r="H19" s="117">
        <v>471664.86</v>
      </c>
      <c r="J19" s="283">
        <v>316830.88</v>
      </c>
      <c r="K19" s="283">
        <v>379222.49</v>
      </c>
      <c r="N19" s="263">
        <v>103801.14</v>
      </c>
      <c r="O19" s="263">
        <v>15000</v>
      </c>
      <c r="P19" s="263">
        <v>298930.06</v>
      </c>
      <c r="S19" s="283">
        <v>370604.85</v>
      </c>
      <c r="T19" s="283">
        <v>928313.81</v>
      </c>
      <c r="U19" s="96">
        <v>1150539.8600000001</v>
      </c>
      <c r="W19" s="96">
        <v>194.47</v>
      </c>
      <c r="Y19" s="96">
        <v>1417575.5</v>
      </c>
      <c r="Z19" s="96">
        <v>151800</v>
      </c>
      <c r="AA19" s="118">
        <v>1960535.5</v>
      </c>
      <c r="AD19" s="118">
        <v>432733.94</v>
      </c>
      <c r="AE19" s="118">
        <v>94084.55</v>
      </c>
      <c r="AI19" s="82">
        <f t="shared" si="1"/>
        <v>2786211.9799999995</v>
      </c>
      <c r="AJ19" s="20">
        <f t="shared" si="2"/>
        <v>417731.2</v>
      </c>
      <c r="AK19" s="83">
        <f t="shared" si="3"/>
        <v>2368480.7799999993</v>
      </c>
      <c r="AL19" s="23">
        <f t="shared" si="4"/>
        <v>2720109.83</v>
      </c>
      <c r="AM19" s="24">
        <f t="shared" si="5"/>
        <v>2487353.9899999998</v>
      </c>
      <c r="AN19" s="15">
        <f t="shared" si="6"/>
        <v>232755.84000000032</v>
      </c>
    </row>
    <row r="20" spans="1:40" ht="15" thickBot="1" x14ac:dyDescent="0.25">
      <c r="A20" s="61" t="s">
        <v>302</v>
      </c>
      <c r="B20" s="61" t="s">
        <v>43</v>
      </c>
      <c r="C20" s="85">
        <v>6199</v>
      </c>
      <c r="D20" s="86" t="s">
        <v>826</v>
      </c>
      <c r="E20" s="283" t="s">
        <v>2128</v>
      </c>
      <c r="F20" s="117">
        <v>1992707.59</v>
      </c>
      <c r="G20" s="117">
        <v>121470.5</v>
      </c>
      <c r="H20" s="117">
        <v>369533.67</v>
      </c>
      <c r="J20" s="283">
        <v>324709.90000000002</v>
      </c>
      <c r="K20" s="283">
        <v>1061744.8400000001</v>
      </c>
      <c r="M20" s="263">
        <v>2730</v>
      </c>
      <c r="N20" s="263">
        <v>74516.820000000007</v>
      </c>
      <c r="Q20" s="283">
        <v>217250</v>
      </c>
      <c r="S20" s="283">
        <v>667454.78</v>
      </c>
      <c r="T20" s="283">
        <v>955989.15</v>
      </c>
      <c r="U20" s="96">
        <v>373423.19</v>
      </c>
      <c r="Y20" s="96">
        <v>1193016.2</v>
      </c>
      <c r="Z20" s="96">
        <v>191700</v>
      </c>
      <c r="AA20" s="118">
        <v>1469416.2</v>
      </c>
      <c r="AD20" s="118">
        <v>553457.81999999995</v>
      </c>
      <c r="AE20" s="118">
        <v>123067.06</v>
      </c>
      <c r="AI20" s="82">
        <f t="shared" si="1"/>
        <v>2483711.7599999998</v>
      </c>
      <c r="AJ20" s="20">
        <f t="shared" si="2"/>
        <v>77246.820000000007</v>
      </c>
      <c r="AK20" s="83">
        <f t="shared" si="3"/>
        <v>2406464.94</v>
      </c>
      <c r="AL20" s="23">
        <f t="shared" si="4"/>
        <v>1758139.39</v>
      </c>
      <c r="AM20" s="24">
        <f t="shared" si="5"/>
        <v>2145941.08</v>
      </c>
      <c r="AN20" s="15">
        <f t="shared" si="6"/>
        <v>-387801.69000000018</v>
      </c>
    </row>
    <row r="21" spans="1:40" ht="15" thickBot="1" x14ac:dyDescent="0.25">
      <c r="A21" s="61" t="s">
        <v>302</v>
      </c>
      <c r="B21" s="61" t="s">
        <v>43</v>
      </c>
      <c r="C21" s="85">
        <v>5135</v>
      </c>
      <c r="D21" s="86" t="s">
        <v>827</v>
      </c>
      <c r="E21" s="283" t="s">
        <v>2129</v>
      </c>
      <c r="F21" s="117">
        <v>851312.2</v>
      </c>
      <c r="G21" s="117">
        <v>18000.5</v>
      </c>
      <c r="H21" s="117">
        <v>359635.49</v>
      </c>
      <c r="J21" s="283">
        <v>838210.16</v>
      </c>
      <c r="K21" s="283">
        <v>317263.59000000003</v>
      </c>
      <c r="M21" s="263">
        <v>83180</v>
      </c>
      <c r="N21" s="263">
        <v>107426.6</v>
      </c>
      <c r="P21" s="263">
        <v>300000</v>
      </c>
      <c r="S21" s="283">
        <v>296230.7</v>
      </c>
      <c r="T21" s="283">
        <v>1540469.93</v>
      </c>
      <c r="U21" s="96">
        <v>669185.35</v>
      </c>
      <c r="Y21" s="96">
        <v>161868</v>
      </c>
      <c r="Z21" s="96">
        <v>295200</v>
      </c>
      <c r="AA21" s="118">
        <v>570551</v>
      </c>
      <c r="AD21" s="118">
        <v>462190.07</v>
      </c>
      <c r="AE21" s="118">
        <v>150364.29999999999</v>
      </c>
      <c r="AI21" s="82">
        <f t="shared" si="1"/>
        <v>1228948.19</v>
      </c>
      <c r="AJ21" s="20">
        <f t="shared" si="2"/>
        <v>490606.6</v>
      </c>
      <c r="AK21" s="83">
        <f t="shared" si="3"/>
        <v>738341.59</v>
      </c>
      <c r="AL21" s="23">
        <f t="shared" si="4"/>
        <v>1126253.3500000001</v>
      </c>
      <c r="AM21" s="24">
        <f t="shared" si="5"/>
        <v>1183105.3700000001</v>
      </c>
      <c r="AN21" s="15">
        <f t="shared" si="6"/>
        <v>-56852.020000000019</v>
      </c>
    </row>
    <row r="22" spans="1:40" ht="15" thickBot="1" x14ac:dyDescent="0.25">
      <c r="A22" s="61" t="s">
        <v>302</v>
      </c>
      <c r="B22" s="61" t="s">
        <v>43</v>
      </c>
      <c r="C22" s="85">
        <v>10482</v>
      </c>
      <c r="D22" s="86" t="s">
        <v>828</v>
      </c>
      <c r="E22" s="283" t="s">
        <v>2130</v>
      </c>
      <c r="F22" s="117">
        <v>2730072.53</v>
      </c>
      <c r="G22" s="117">
        <v>47000</v>
      </c>
      <c r="H22" s="117">
        <v>404171.14</v>
      </c>
      <c r="J22" s="283">
        <v>422235.68</v>
      </c>
      <c r="K22" s="283">
        <v>100627.91</v>
      </c>
      <c r="N22" s="263">
        <v>70150</v>
      </c>
      <c r="S22" s="283">
        <v>654994.44999999995</v>
      </c>
      <c r="T22" s="283">
        <v>2399548.4500000002</v>
      </c>
      <c r="U22" s="96">
        <v>1015501.2</v>
      </c>
      <c r="Y22" s="96">
        <v>1616318.5</v>
      </c>
      <c r="Z22" s="96">
        <v>192515</v>
      </c>
      <c r="AA22" s="118">
        <v>2205834.5</v>
      </c>
      <c r="AD22" s="118">
        <v>478937.26</v>
      </c>
      <c r="AE22" s="118">
        <v>22937.25</v>
      </c>
      <c r="AH22" s="118">
        <v>80385</v>
      </c>
      <c r="AI22" s="82">
        <f t="shared" si="1"/>
        <v>3181243.67</v>
      </c>
      <c r="AJ22" s="20">
        <f t="shared" si="2"/>
        <v>70150</v>
      </c>
      <c r="AK22" s="83">
        <f t="shared" si="3"/>
        <v>3111093.67</v>
      </c>
      <c r="AL22" s="23">
        <f t="shared" si="4"/>
        <v>2824334.7</v>
      </c>
      <c r="AM22" s="24">
        <f t="shared" si="5"/>
        <v>2788094.01</v>
      </c>
      <c r="AN22" s="15">
        <f t="shared" si="6"/>
        <v>36240.69000000041</v>
      </c>
    </row>
    <row r="23" spans="1:40" ht="15" thickBot="1" x14ac:dyDescent="0.25">
      <c r="A23" s="61" t="s">
        <v>302</v>
      </c>
      <c r="B23" s="61" t="s">
        <v>43</v>
      </c>
      <c r="C23" s="85">
        <v>8929</v>
      </c>
      <c r="D23" s="86" t="s">
        <v>829</v>
      </c>
      <c r="E23" s="283" t="s">
        <v>2131</v>
      </c>
      <c r="F23" s="117">
        <v>799368.9</v>
      </c>
      <c r="G23" s="117">
        <v>58138.5</v>
      </c>
      <c r="H23" s="117">
        <v>345347.29</v>
      </c>
      <c r="J23" s="283">
        <v>651447.41</v>
      </c>
      <c r="K23" s="283">
        <v>1480714.49</v>
      </c>
      <c r="M23" s="263">
        <v>31855</v>
      </c>
      <c r="N23" s="263">
        <v>64562.93</v>
      </c>
      <c r="O23" s="263">
        <v>26066</v>
      </c>
      <c r="S23" s="283">
        <v>610235.13</v>
      </c>
      <c r="T23" s="283">
        <v>3847094.62</v>
      </c>
      <c r="U23" s="96">
        <v>821158.79</v>
      </c>
      <c r="Y23" s="96">
        <v>1452426.5</v>
      </c>
      <c r="Z23" s="96">
        <v>162100</v>
      </c>
      <c r="AA23" s="118">
        <v>1954261.5</v>
      </c>
      <c r="AD23" s="118">
        <v>555626.59</v>
      </c>
      <c r="AE23" s="118">
        <v>254019.62</v>
      </c>
      <c r="AI23" s="82">
        <f t="shared" si="1"/>
        <v>1202854.69</v>
      </c>
      <c r="AJ23" s="20">
        <f t="shared" si="2"/>
        <v>122483.93</v>
      </c>
      <c r="AK23" s="83">
        <f t="shared" si="3"/>
        <v>1080370.76</v>
      </c>
      <c r="AL23" s="23">
        <f t="shared" si="4"/>
        <v>2435685.29</v>
      </c>
      <c r="AM23" s="24">
        <f t="shared" si="5"/>
        <v>2763907.71</v>
      </c>
      <c r="AN23" s="15">
        <f t="shared" si="6"/>
        <v>-328222.41999999993</v>
      </c>
    </row>
    <row r="24" spans="1:40" ht="15" thickBot="1" x14ac:dyDescent="0.25">
      <c r="A24" s="61" t="s">
        <v>302</v>
      </c>
      <c r="B24" s="61" t="s">
        <v>43</v>
      </c>
      <c r="C24" s="85">
        <v>13938</v>
      </c>
      <c r="D24" s="86" t="s">
        <v>830</v>
      </c>
      <c r="E24" s="283" t="s">
        <v>2132</v>
      </c>
      <c r="F24" s="117">
        <v>2348238.14</v>
      </c>
      <c r="G24" s="117">
        <v>262428</v>
      </c>
      <c r="H24" s="117">
        <v>706085.44</v>
      </c>
      <c r="J24" s="283">
        <v>4</v>
      </c>
      <c r="K24" s="283">
        <v>1067669.18</v>
      </c>
      <c r="M24" s="263">
        <v>4500</v>
      </c>
      <c r="N24" s="263">
        <v>315307.32</v>
      </c>
      <c r="O24" s="263">
        <v>45590</v>
      </c>
      <c r="S24" s="283">
        <v>660973.53</v>
      </c>
      <c r="T24" s="283">
        <v>2781867.7</v>
      </c>
      <c r="U24" s="96">
        <v>1384987.35</v>
      </c>
      <c r="Y24" s="96">
        <v>1784287.5</v>
      </c>
      <c r="Z24" s="96">
        <v>248200</v>
      </c>
      <c r="AA24" s="118">
        <v>2482898.5</v>
      </c>
      <c r="AD24" s="118">
        <v>797532.79</v>
      </c>
      <c r="AE24" s="118">
        <v>108427.65</v>
      </c>
      <c r="AI24" s="82">
        <f t="shared" si="1"/>
        <v>3316751.58</v>
      </c>
      <c r="AJ24" s="20">
        <f t="shared" si="2"/>
        <v>365397.32</v>
      </c>
      <c r="AK24" s="83">
        <f t="shared" si="3"/>
        <v>2951354.2600000002</v>
      </c>
      <c r="AL24" s="23">
        <f t="shared" si="4"/>
        <v>3417474.85</v>
      </c>
      <c r="AM24" s="24">
        <f t="shared" si="5"/>
        <v>3388858.94</v>
      </c>
      <c r="AN24" s="15">
        <f t="shared" si="6"/>
        <v>28615.910000000149</v>
      </c>
    </row>
    <row r="25" spans="1:40" ht="15" thickBot="1" x14ac:dyDescent="0.25">
      <c r="A25" s="61" t="s">
        <v>302</v>
      </c>
      <c r="B25" s="61" t="s">
        <v>43</v>
      </c>
      <c r="C25" s="85">
        <v>6484</v>
      </c>
      <c r="D25" s="86" t="s">
        <v>831</v>
      </c>
      <c r="E25" s="283" t="s">
        <v>2133</v>
      </c>
      <c r="F25" s="117">
        <v>1402677.77</v>
      </c>
      <c r="G25" s="117">
        <v>22663.85</v>
      </c>
      <c r="H25" s="117">
        <v>523459.23</v>
      </c>
      <c r="J25" s="283">
        <v>567913.77</v>
      </c>
      <c r="K25" s="283">
        <v>247808.16</v>
      </c>
      <c r="M25" s="263">
        <v>8051</v>
      </c>
      <c r="N25" s="263">
        <v>122434.29</v>
      </c>
      <c r="O25" s="263">
        <v>200</v>
      </c>
      <c r="S25" s="283">
        <v>389050.06</v>
      </c>
      <c r="T25" s="283">
        <v>1887309.56</v>
      </c>
      <c r="U25" s="96">
        <v>555065.91</v>
      </c>
      <c r="Y25" s="96">
        <v>1490139.5</v>
      </c>
      <c r="Z25" s="96">
        <v>161900</v>
      </c>
      <c r="AA25" s="118">
        <v>1800052.5</v>
      </c>
      <c r="AD25" s="118">
        <v>471142.56</v>
      </c>
      <c r="AE25" s="118">
        <v>108532.82</v>
      </c>
      <c r="AI25" s="82">
        <f t="shared" si="1"/>
        <v>1948800.85</v>
      </c>
      <c r="AJ25" s="20">
        <f t="shared" si="2"/>
        <v>130685.29</v>
      </c>
      <c r="AK25" s="83">
        <f t="shared" si="3"/>
        <v>1818115.56</v>
      </c>
      <c r="AL25" s="23">
        <f t="shared" si="4"/>
        <v>2207105.41</v>
      </c>
      <c r="AM25" s="24">
        <f t="shared" si="5"/>
        <v>2379727.88</v>
      </c>
      <c r="AN25" s="15">
        <f t="shared" si="6"/>
        <v>-172622.46999999974</v>
      </c>
    </row>
    <row r="26" spans="1:40" ht="15" thickBot="1" x14ac:dyDescent="0.25">
      <c r="A26" s="61" t="s">
        <v>302</v>
      </c>
      <c r="B26" s="61" t="s">
        <v>43</v>
      </c>
      <c r="C26" s="85">
        <v>4852</v>
      </c>
      <c r="D26" s="86" t="s">
        <v>832</v>
      </c>
      <c r="E26" s="283" t="s">
        <v>2134</v>
      </c>
      <c r="F26" s="117">
        <v>1105657.46</v>
      </c>
      <c r="G26" s="117">
        <v>46400</v>
      </c>
      <c r="H26" s="117">
        <v>319818.63</v>
      </c>
      <c r="J26" s="283">
        <v>1180008.1000000001</v>
      </c>
      <c r="K26" s="283">
        <v>305172.81</v>
      </c>
      <c r="M26" s="263">
        <v>7749</v>
      </c>
      <c r="N26" s="263">
        <v>70686.58</v>
      </c>
      <c r="O26" s="263">
        <v>34.92</v>
      </c>
      <c r="S26" s="283">
        <v>280762.23</v>
      </c>
      <c r="T26" s="283">
        <v>2302867.0299999998</v>
      </c>
      <c r="U26" s="96">
        <v>452411.96</v>
      </c>
      <c r="Y26" s="96">
        <v>731930.5</v>
      </c>
      <c r="Z26" s="96">
        <v>93700</v>
      </c>
      <c r="AA26" s="118">
        <v>917580.5</v>
      </c>
      <c r="AC26" s="118">
        <v>3320</v>
      </c>
      <c r="AD26" s="118">
        <v>354598.74</v>
      </c>
      <c r="AE26" s="118">
        <v>104039.15</v>
      </c>
      <c r="AI26" s="82">
        <f t="shared" si="1"/>
        <v>1471876.0899999999</v>
      </c>
      <c r="AJ26" s="20">
        <f t="shared" si="2"/>
        <v>78470.5</v>
      </c>
      <c r="AK26" s="83">
        <f t="shared" si="3"/>
        <v>1393405.5899999999</v>
      </c>
      <c r="AL26" s="23">
        <f t="shared" si="4"/>
        <v>1278042.46</v>
      </c>
      <c r="AM26" s="24">
        <f t="shared" si="5"/>
        <v>1379538.39</v>
      </c>
      <c r="AN26" s="15">
        <f t="shared" si="6"/>
        <v>-101495.92999999993</v>
      </c>
    </row>
    <row r="27" spans="1:40" ht="15" thickBot="1" x14ac:dyDescent="0.25">
      <c r="A27" s="61" t="s">
        <v>302</v>
      </c>
      <c r="B27" s="61" t="s">
        <v>43</v>
      </c>
      <c r="C27" s="85">
        <v>5055</v>
      </c>
      <c r="D27" s="86" t="s">
        <v>833</v>
      </c>
      <c r="E27" s="283" t="s">
        <v>2135</v>
      </c>
      <c r="F27" s="117">
        <v>837369.02</v>
      </c>
      <c r="G27" s="117">
        <v>16600</v>
      </c>
      <c r="H27" s="117">
        <v>414296.93</v>
      </c>
      <c r="J27" s="283">
        <v>308146.2</v>
      </c>
      <c r="K27" s="283">
        <v>558856.68000000005</v>
      </c>
      <c r="M27" s="263">
        <v>0</v>
      </c>
      <c r="N27" s="263">
        <v>42330</v>
      </c>
      <c r="S27" s="283">
        <v>-37975.1</v>
      </c>
      <c r="T27" s="283">
        <v>1722667.58</v>
      </c>
      <c r="U27" s="96">
        <v>756271.3</v>
      </c>
      <c r="V27" s="96">
        <v>229995</v>
      </c>
      <c r="Y27" s="96">
        <v>475461</v>
      </c>
      <c r="Z27" s="96">
        <v>109200</v>
      </c>
      <c r="AA27" s="118">
        <v>887656.58</v>
      </c>
      <c r="AD27" s="118">
        <v>440366.2</v>
      </c>
      <c r="AE27" s="118">
        <v>98038.48</v>
      </c>
      <c r="AI27" s="82">
        <f t="shared" si="1"/>
        <v>1268265.95</v>
      </c>
      <c r="AJ27" s="20">
        <f t="shared" si="2"/>
        <v>42330</v>
      </c>
      <c r="AK27" s="83">
        <f t="shared" si="3"/>
        <v>1225935.95</v>
      </c>
      <c r="AL27" s="23">
        <f t="shared" si="4"/>
        <v>1570927.3</v>
      </c>
      <c r="AM27" s="24">
        <f t="shared" si="5"/>
        <v>1426061.26</v>
      </c>
      <c r="AN27" s="15">
        <f t="shared" si="6"/>
        <v>144866.04000000004</v>
      </c>
    </row>
    <row r="28" spans="1:40" ht="15" thickBot="1" x14ac:dyDescent="0.25">
      <c r="A28" s="61" t="s">
        <v>302</v>
      </c>
      <c r="B28" s="61" t="s">
        <v>43</v>
      </c>
      <c r="C28" s="85">
        <v>5073</v>
      </c>
      <c r="D28" s="86" t="s">
        <v>834</v>
      </c>
      <c r="E28" s="283" t="s">
        <v>2136</v>
      </c>
      <c r="F28" s="117">
        <v>907486.37</v>
      </c>
      <c r="G28" s="117">
        <v>18211.5</v>
      </c>
      <c r="H28" s="117">
        <v>518169.85</v>
      </c>
      <c r="J28" s="283">
        <v>172271.67</v>
      </c>
      <c r="K28" s="283">
        <v>505238.83</v>
      </c>
      <c r="N28" s="263">
        <v>220435.99</v>
      </c>
      <c r="O28" s="263">
        <v>19587</v>
      </c>
      <c r="S28" s="283">
        <v>689428.39</v>
      </c>
      <c r="T28" s="283">
        <v>2074532.05</v>
      </c>
      <c r="U28" s="96">
        <v>515493.02</v>
      </c>
      <c r="Y28" s="96">
        <v>902086.5</v>
      </c>
      <c r="Z28" s="96">
        <v>96400</v>
      </c>
      <c r="AA28" s="118">
        <v>1149686.5</v>
      </c>
      <c r="AD28" s="118">
        <v>562264.86</v>
      </c>
      <c r="AE28" s="118">
        <v>669765.74</v>
      </c>
      <c r="AI28" s="82">
        <f t="shared" si="1"/>
        <v>1443867.72</v>
      </c>
      <c r="AJ28" s="20">
        <f t="shared" si="2"/>
        <v>240022.99</v>
      </c>
      <c r="AK28" s="83">
        <f t="shared" si="3"/>
        <v>1203844.73</v>
      </c>
      <c r="AL28" s="23">
        <f t="shared" si="4"/>
        <v>1513979.52</v>
      </c>
      <c r="AM28" s="24">
        <f t="shared" si="5"/>
        <v>2381717.0999999996</v>
      </c>
      <c r="AN28" s="15">
        <f t="shared" si="6"/>
        <v>-867737.57999999961</v>
      </c>
    </row>
    <row r="29" spans="1:40" ht="15" thickBot="1" x14ac:dyDescent="0.25">
      <c r="A29" s="61" t="s">
        <v>302</v>
      </c>
      <c r="B29" s="61" t="s">
        <v>43</v>
      </c>
      <c r="C29" s="85">
        <v>4573</v>
      </c>
      <c r="D29" s="86" t="s">
        <v>1426</v>
      </c>
      <c r="E29" s="283" t="s">
        <v>2137</v>
      </c>
      <c r="F29" s="117">
        <v>557330.82999999996</v>
      </c>
      <c r="G29" s="117">
        <v>17990.990000000002</v>
      </c>
      <c r="H29" s="117">
        <v>155566.82</v>
      </c>
      <c r="J29" s="283">
        <v>656450.18000000005</v>
      </c>
      <c r="K29" s="283">
        <v>420958.45</v>
      </c>
      <c r="M29" s="263">
        <v>9150</v>
      </c>
      <c r="N29" s="263">
        <v>173142.94</v>
      </c>
      <c r="S29" s="283">
        <v>-39999.51</v>
      </c>
      <c r="T29" s="283">
        <v>900591.29</v>
      </c>
      <c r="U29" s="96">
        <v>468713.41</v>
      </c>
      <c r="Y29" s="96">
        <v>725704.2</v>
      </c>
      <c r="Z29" s="96">
        <v>120400</v>
      </c>
      <c r="AA29" s="118">
        <v>905273.2</v>
      </c>
      <c r="AD29" s="118">
        <v>475735.65</v>
      </c>
      <c r="AE29" s="118">
        <v>106827.34</v>
      </c>
      <c r="AI29" s="82">
        <f t="shared" si="1"/>
        <v>730888.6399999999</v>
      </c>
      <c r="AJ29" s="20">
        <f t="shared" si="2"/>
        <v>182292.94</v>
      </c>
      <c r="AK29" s="83">
        <f t="shared" si="3"/>
        <v>548595.69999999995</v>
      </c>
      <c r="AL29" s="23">
        <f t="shared" si="4"/>
        <v>1314817.6099999999</v>
      </c>
      <c r="AM29" s="24">
        <f t="shared" si="5"/>
        <v>1487836.1900000002</v>
      </c>
      <c r="AN29" s="15">
        <f t="shared" si="6"/>
        <v>-173018.58000000031</v>
      </c>
    </row>
    <row r="30" spans="1:40" ht="15" thickBot="1" x14ac:dyDescent="0.25">
      <c r="A30" s="61" t="s">
        <v>302</v>
      </c>
      <c r="B30" s="61" t="s">
        <v>43</v>
      </c>
      <c r="C30" s="85">
        <v>7350</v>
      </c>
      <c r="D30" s="86" t="s">
        <v>836</v>
      </c>
      <c r="E30" s="283" t="s">
        <v>2138</v>
      </c>
      <c r="F30" s="117">
        <v>1209783.57</v>
      </c>
      <c r="G30" s="117">
        <v>35493</v>
      </c>
      <c r="H30" s="117">
        <v>217610.82</v>
      </c>
      <c r="J30" s="283">
        <v>662053.21</v>
      </c>
      <c r="K30" s="283">
        <v>1037358.17</v>
      </c>
      <c r="M30" s="263">
        <v>20930</v>
      </c>
      <c r="N30" s="263">
        <v>53871.519999999997</v>
      </c>
      <c r="O30" s="263">
        <v>5000</v>
      </c>
      <c r="S30" s="283">
        <v>378579.69</v>
      </c>
      <c r="T30" s="283">
        <v>2673935.1</v>
      </c>
      <c r="U30" s="96">
        <v>691255.33</v>
      </c>
      <c r="V30" s="96">
        <v>85750</v>
      </c>
      <c r="Y30" s="96">
        <v>956049</v>
      </c>
      <c r="Z30" s="96">
        <v>242870</v>
      </c>
      <c r="AA30" s="118">
        <v>1502419</v>
      </c>
      <c r="AD30" s="118">
        <v>483689.01</v>
      </c>
      <c r="AE30" s="118">
        <v>178844.4</v>
      </c>
      <c r="AI30" s="82">
        <f t="shared" si="1"/>
        <v>1462887.3900000001</v>
      </c>
      <c r="AJ30" s="20">
        <f t="shared" si="2"/>
        <v>79801.51999999999</v>
      </c>
      <c r="AK30" s="83">
        <f t="shared" si="3"/>
        <v>1383085.87</v>
      </c>
      <c r="AL30" s="23">
        <f t="shared" si="4"/>
        <v>1975924.33</v>
      </c>
      <c r="AM30" s="24">
        <f t="shared" si="5"/>
        <v>2164952.41</v>
      </c>
      <c r="AN30" s="15">
        <f t="shared" si="6"/>
        <v>-189028.08000000007</v>
      </c>
    </row>
    <row r="31" spans="1:40" ht="15" thickBot="1" x14ac:dyDescent="0.25">
      <c r="A31" s="61" t="s">
        <v>302</v>
      </c>
      <c r="B31" s="61" t="s">
        <v>43</v>
      </c>
      <c r="C31" s="85">
        <v>5666</v>
      </c>
      <c r="D31" s="86" t="s">
        <v>837</v>
      </c>
      <c r="E31" s="283" t="s">
        <v>2139</v>
      </c>
      <c r="F31" s="117">
        <v>2058813</v>
      </c>
      <c r="G31" s="117">
        <v>37288</v>
      </c>
      <c r="H31" s="117">
        <v>182507.28</v>
      </c>
      <c r="J31" s="283">
        <v>571489.35</v>
      </c>
      <c r="K31" s="283">
        <v>174743.88</v>
      </c>
      <c r="M31" s="263">
        <v>6366.1</v>
      </c>
      <c r="N31" s="263">
        <v>46938.47</v>
      </c>
      <c r="S31" s="283">
        <v>396960.67</v>
      </c>
      <c r="T31" s="283">
        <v>1942985.43</v>
      </c>
      <c r="U31" s="96">
        <v>606743.74</v>
      </c>
      <c r="V31" s="96">
        <v>10000</v>
      </c>
      <c r="Y31" s="96">
        <v>502054</v>
      </c>
      <c r="Z31" s="96">
        <v>112800</v>
      </c>
      <c r="AA31" s="118">
        <v>727149</v>
      </c>
      <c r="AD31" s="118">
        <v>471843.69</v>
      </c>
      <c r="AE31" s="118">
        <v>122236.33</v>
      </c>
      <c r="AI31" s="82">
        <f t="shared" si="1"/>
        <v>2278608.2799999998</v>
      </c>
      <c r="AJ31" s="20">
        <f t="shared" si="2"/>
        <v>53304.57</v>
      </c>
      <c r="AK31" s="83">
        <f t="shared" si="3"/>
        <v>2225303.71</v>
      </c>
      <c r="AL31" s="23">
        <f t="shared" si="4"/>
        <v>1231597.74</v>
      </c>
      <c r="AM31" s="24">
        <f t="shared" si="5"/>
        <v>1321229.02</v>
      </c>
      <c r="AN31" s="15">
        <f t="shared" si="6"/>
        <v>-89631.280000000028</v>
      </c>
    </row>
    <row r="32" spans="1:40" ht="15" thickBot="1" x14ac:dyDescent="0.25">
      <c r="A32" s="61" t="s">
        <v>302</v>
      </c>
      <c r="B32" s="61" t="s">
        <v>43</v>
      </c>
      <c r="C32" s="85">
        <v>5772</v>
      </c>
      <c r="D32" s="86" t="s">
        <v>838</v>
      </c>
      <c r="E32" s="283" t="s">
        <v>2140</v>
      </c>
      <c r="F32" s="117">
        <v>916375.19</v>
      </c>
      <c r="G32" s="117">
        <v>163633.62</v>
      </c>
      <c r="H32" s="117">
        <v>337884.94</v>
      </c>
      <c r="J32" s="283">
        <v>22811.47</v>
      </c>
      <c r="K32" s="283">
        <v>114886.47</v>
      </c>
      <c r="M32" s="263">
        <v>0</v>
      </c>
      <c r="N32" s="263">
        <v>60400</v>
      </c>
      <c r="O32" s="263">
        <v>11000</v>
      </c>
      <c r="S32" s="283">
        <v>105560.36</v>
      </c>
      <c r="T32" s="283">
        <v>2306439.37</v>
      </c>
      <c r="U32" s="96">
        <v>576702.15</v>
      </c>
      <c r="Y32" s="96">
        <v>1020058</v>
      </c>
      <c r="Z32" s="96">
        <v>93900</v>
      </c>
      <c r="AA32" s="118">
        <v>1246358</v>
      </c>
      <c r="AD32" s="118">
        <v>407363.72</v>
      </c>
      <c r="AE32" s="118">
        <v>6481.29</v>
      </c>
      <c r="AI32" s="82">
        <f t="shared" si="1"/>
        <v>1417893.75</v>
      </c>
      <c r="AJ32" s="20">
        <f t="shared" si="2"/>
        <v>71400</v>
      </c>
      <c r="AK32" s="83">
        <f t="shared" si="3"/>
        <v>1346493.75</v>
      </c>
      <c r="AL32" s="23">
        <f t="shared" si="4"/>
        <v>1690660.15</v>
      </c>
      <c r="AM32" s="24">
        <f t="shared" si="5"/>
        <v>1660203.01</v>
      </c>
      <c r="AN32" s="15">
        <f t="shared" si="6"/>
        <v>30457.139999999898</v>
      </c>
    </row>
    <row r="33" spans="1:40" ht="15" thickBot="1" x14ac:dyDescent="0.25">
      <c r="A33" s="61" t="s">
        <v>302</v>
      </c>
      <c r="B33" s="61" t="s">
        <v>43</v>
      </c>
      <c r="C33" s="85">
        <v>3690</v>
      </c>
      <c r="D33" s="86" t="s">
        <v>839</v>
      </c>
      <c r="E33" s="283" t="s">
        <v>2141</v>
      </c>
      <c r="F33" s="117">
        <v>979489.77</v>
      </c>
      <c r="G33" s="117">
        <v>9765.27</v>
      </c>
      <c r="H33" s="117">
        <v>145746.84</v>
      </c>
      <c r="J33" s="283">
        <v>352615.65</v>
      </c>
      <c r="K33" s="283">
        <v>462549.53</v>
      </c>
      <c r="M33" s="263">
        <v>0</v>
      </c>
      <c r="N33" s="263">
        <v>36682.5</v>
      </c>
      <c r="O33" s="263">
        <v>5000</v>
      </c>
      <c r="P33" s="263">
        <v>87.96</v>
      </c>
      <c r="S33" s="283">
        <v>210640.16</v>
      </c>
      <c r="T33" s="283">
        <v>1600056.47</v>
      </c>
      <c r="U33" s="96">
        <v>604806.53</v>
      </c>
      <c r="V33" s="96">
        <v>39700</v>
      </c>
      <c r="Y33" s="96">
        <v>752253</v>
      </c>
      <c r="Z33" s="96">
        <v>84600</v>
      </c>
      <c r="AA33" s="118">
        <v>920253</v>
      </c>
      <c r="AD33" s="118">
        <v>324768.59000000003</v>
      </c>
      <c r="AE33" s="118">
        <v>103484.31</v>
      </c>
      <c r="AI33" s="82">
        <f t="shared" si="1"/>
        <v>1135001.8800000001</v>
      </c>
      <c r="AJ33" s="20">
        <f t="shared" si="2"/>
        <v>41770.46</v>
      </c>
      <c r="AK33" s="83">
        <f t="shared" si="3"/>
        <v>1093231.4200000002</v>
      </c>
      <c r="AL33" s="23">
        <f t="shared" si="4"/>
        <v>1481359.53</v>
      </c>
      <c r="AM33" s="24">
        <f t="shared" si="5"/>
        <v>1348505.9000000001</v>
      </c>
      <c r="AN33" s="15">
        <f t="shared" si="6"/>
        <v>132853.62999999989</v>
      </c>
    </row>
    <row r="34" spans="1:40" ht="15" thickBot="1" x14ac:dyDescent="0.25">
      <c r="A34" s="61" t="s">
        <v>302</v>
      </c>
      <c r="B34" s="61" t="s">
        <v>43</v>
      </c>
      <c r="C34" s="85">
        <v>6191</v>
      </c>
      <c r="D34" s="86" t="s">
        <v>840</v>
      </c>
      <c r="E34" s="283" t="s">
        <v>2287</v>
      </c>
      <c r="F34" s="117">
        <v>768744.58</v>
      </c>
      <c r="G34" s="117">
        <v>37814.35</v>
      </c>
      <c r="H34" s="117">
        <v>404675.55</v>
      </c>
      <c r="J34" s="283">
        <v>557296.23</v>
      </c>
      <c r="K34" s="283">
        <v>681277.61</v>
      </c>
      <c r="M34" s="263">
        <v>7990</v>
      </c>
      <c r="N34" s="263">
        <v>49829.1</v>
      </c>
      <c r="O34" s="263">
        <v>15094</v>
      </c>
      <c r="S34" s="283">
        <v>378242.26</v>
      </c>
      <c r="T34" s="283">
        <v>2970314.75</v>
      </c>
      <c r="U34" s="96">
        <v>839175.64</v>
      </c>
      <c r="W34" s="96">
        <v>0.51</v>
      </c>
      <c r="Y34" s="96">
        <v>640475.5</v>
      </c>
      <c r="Z34" s="96">
        <v>20000</v>
      </c>
      <c r="AA34" s="118">
        <v>1008784.5</v>
      </c>
      <c r="AD34" s="118">
        <v>466810.34</v>
      </c>
      <c r="AE34" s="118">
        <v>113527.75</v>
      </c>
      <c r="AG34" s="118">
        <v>1120</v>
      </c>
      <c r="AI34" s="82">
        <f t="shared" si="1"/>
        <v>1211234.48</v>
      </c>
      <c r="AJ34" s="20">
        <f t="shared" si="2"/>
        <v>72913.100000000006</v>
      </c>
      <c r="AK34" s="83">
        <f t="shared" si="3"/>
        <v>1138321.3799999999</v>
      </c>
      <c r="AL34" s="23">
        <f t="shared" si="4"/>
        <v>1499651.65</v>
      </c>
      <c r="AM34" s="24">
        <f t="shared" si="5"/>
        <v>1590242.59</v>
      </c>
      <c r="AN34" s="15">
        <f t="shared" si="6"/>
        <v>-90590.940000000177</v>
      </c>
    </row>
    <row r="35" spans="1:40" ht="15" thickBot="1" x14ac:dyDescent="0.25">
      <c r="A35" s="61" t="s">
        <v>302</v>
      </c>
      <c r="B35" s="61" t="s">
        <v>43</v>
      </c>
      <c r="C35" s="85">
        <v>8132</v>
      </c>
      <c r="D35" s="86" t="s">
        <v>841</v>
      </c>
      <c r="E35" s="283" t="s">
        <v>2288</v>
      </c>
      <c r="F35" s="117">
        <v>1430098.6</v>
      </c>
      <c r="G35" s="117">
        <v>94245</v>
      </c>
      <c r="H35" s="117">
        <v>295556.05</v>
      </c>
      <c r="J35" s="283">
        <v>1188390.97</v>
      </c>
      <c r="K35" s="283">
        <v>944457.16</v>
      </c>
      <c r="M35" s="263">
        <v>0</v>
      </c>
      <c r="N35" s="263">
        <v>80849.919999999998</v>
      </c>
      <c r="O35" s="263">
        <v>5000</v>
      </c>
      <c r="S35" s="283">
        <v>408312.52</v>
      </c>
      <c r="T35" s="283">
        <v>3203233.17</v>
      </c>
      <c r="U35" s="96">
        <v>971524.89</v>
      </c>
      <c r="V35" s="96">
        <v>133427</v>
      </c>
      <c r="Y35" s="96">
        <v>437753</v>
      </c>
      <c r="Z35" s="96">
        <v>217478</v>
      </c>
      <c r="AA35" s="118">
        <v>1024445</v>
      </c>
      <c r="AD35" s="118">
        <v>547115.18999999994</v>
      </c>
      <c r="AE35" s="118">
        <v>114519.6</v>
      </c>
      <c r="AI35" s="82">
        <f t="shared" si="1"/>
        <v>1819899.6500000001</v>
      </c>
      <c r="AJ35" s="20">
        <f t="shared" si="2"/>
        <v>85849.919999999998</v>
      </c>
      <c r="AK35" s="83">
        <f t="shared" si="3"/>
        <v>1734049.7300000002</v>
      </c>
      <c r="AL35" s="23">
        <f t="shared" si="4"/>
        <v>1760182.8900000001</v>
      </c>
      <c r="AM35" s="24">
        <f t="shared" si="5"/>
        <v>1686079.79</v>
      </c>
      <c r="AN35" s="15">
        <f t="shared" si="6"/>
        <v>74103.100000000093</v>
      </c>
    </row>
    <row r="36" spans="1:40" ht="15" thickBot="1" x14ac:dyDescent="0.25">
      <c r="A36" s="61" t="s">
        <v>302</v>
      </c>
      <c r="B36" s="61" t="s">
        <v>43</v>
      </c>
      <c r="C36" s="85">
        <v>2634</v>
      </c>
      <c r="D36" s="86" t="s">
        <v>842</v>
      </c>
      <c r="E36" s="283" t="s">
        <v>2289</v>
      </c>
      <c r="F36" s="117">
        <v>683046.95</v>
      </c>
      <c r="G36" s="117">
        <v>54863.11</v>
      </c>
      <c r="H36" s="117">
        <v>191234.02</v>
      </c>
      <c r="J36" s="283">
        <v>66753.460000000006</v>
      </c>
      <c r="K36" s="283">
        <v>150592.01</v>
      </c>
      <c r="N36" s="263">
        <v>82487.990000000005</v>
      </c>
      <c r="O36" s="263">
        <v>12226</v>
      </c>
      <c r="S36" s="283">
        <v>79557</v>
      </c>
      <c r="T36" s="283">
        <v>2001291.5</v>
      </c>
      <c r="U36" s="96">
        <v>482360.89</v>
      </c>
      <c r="Y36" s="96">
        <v>495344.5</v>
      </c>
      <c r="Z36" s="96">
        <v>108188</v>
      </c>
      <c r="AA36" s="118">
        <v>628622.5</v>
      </c>
      <c r="AD36" s="118">
        <v>221590.23</v>
      </c>
      <c r="AE36" s="118">
        <v>41672.85</v>
      </c>
      <c r="AI36" s="82">
        <f t="shared" si="1"/>
        <v>929144.08</v>
      </c>
      <c r="AJ36" s="20">
        <f t="shared" si="2"/>
        <v>94713.99</v>
      </c>
      <c r="AK36" s="83">
        <f t="shared" si="3"/>
        <v>834430.09</v>
      </c>
      <c r="AL36" s="23">
        <f t="shared" si="4"/>
        <v>1085893.3900000001</v>
      </c>
      <c r="AM36" s="24">
        <f t="shared" si="5"/>
        <v>891885.58</v>
      </c>
      <c r="AN36" s="15">
        <f t="shared" si="6"/>
        <v>194007.81000000017</v>
      </c>
    </row>
    <row r="37" spans="1:40" ht="15" thickBot="1" x14ac:dyDescent="0.25">
      <c r="A37" s="61" t="s">
        <v>302</v>
      </c>
      <c r="B37" s="61" t="s">
        <v>43</v>
      </c>
      <c r="C37" s="85">
        <v>5394</v>
      </c>
      <c r="D37" s="86" t="s">
        <v>843</v>
      </c>
      <c r="E37" s="283" t="s">
        <v>2315</v>
      </c>
      <c r="F37" s="117">
        <v>737568.28</v>
      </c>
      <c r="G37" s="117">
        <v>18893.310000000001</v>
      </c>
      <c r="H37" s="117">
        <v>144406.24</v>
      </c>
      <c r="J37" s="283">
        <v>1591034.72</v>
      </c>
      <c r="K37" s="283">
        <v>878385.88</v>
      </c>
      <c r="M37" s="263">
        <v>9000</v>
      </c>
      <c r="N37" s="263">
        <v>50733.58</v>
      </c>
      <c r="S37" s="283">
        <v>322501.8</v>
      </c>
      <c r="T37" s="283">
        <v>3800882.66</v>
      </c>
      <c r="U37" s="96">
        <v>561134.17000000004</v>
      </c>
      <c r="Z37" s="96">
        <v>103600</v>
      </c>
      <c r="AA37" s="118">
        <v>260053</v>
      </c>
      <c r="AD37" s="118">
        <v>481803.36</v>
      </c>
      <c r="AE37" s="118">
        <v>144472.99</v>
      </c>
      <c r="AI37" s="82">
        <f t="shared" si="1"/>
        <v>900867.83000000007</v>
      </c>
      <c r="AJ37" s="20">
        <f t="shared" si="2"/>
        <v>59733.58</v>
      </c>
      <c r="AK37" s="83">
        <f t="shared" si="3"/>
        <v>841134.25000000012</v>
      </c>
      <c r="AL37" s="23">
        <f t="shared" si="4"/>
        <v>664734.17000000004</v>
      </c>
      <c r="AM37" s="24">
        <f t="shared" si="5"/>
        <v>886329.35</v>
      </c>
      <c r="AN37" s="15">
        <f t="shared" si="6"/>
        <v>-221595.17999999993</v>
      </c>
    </row>
    <row r="38" spans="1:40" ht="15" thickBot="1" x14ac:dyDescent="0.25">
      <c r="A38" s="61" t="s">
        <v>306</v>
      </c>
      <c r="B38" s="61" t="s">
        <v>44</v>
      </c>
      <c r="C38" s="85">
        <v>3425</v>
      </c>
      <c r="D38" s="86" t="s">
        <v>844</v>
      </c>
      <c r="E38" s="283" t="s">
        <v>2142</v>
      </c>
      <c r="F38" s="117">
        <v>830519.59</v>
      </c>
      <c r="G38" s="117">
        <v>13131</v>
      </c>
      <c r="H38" s="117">
        <v>57525.68</v>
      </c>
      <c r="J38" s="283">
        <v>438910.93</v>
      </c>
      <c r="K38" s="283">
        <v>225676.39</v>
      </c>
      <c r="M38" s="263">
        <v>1200</v>
      </c>
      <c r="N38" s="263">
        <v>75127.73</v>
      </c>
      <c r="P38" s="263">
        <v>67.290000000000006</v>
      </c>
      <c r="Q38" s="283">
        <v>152298</v>
      </c>
      <c r="S38" s="283">
        <v>120954.5</v>
      </c>
      <c r="T38" s="283">
        <v>2024806.3999999999</v>
      </c>
      <c r="U38" s="96">
        <v>686548.44</v>
      </c>
      <c r="Y38" s="96">
        <v>549251.5</v>
      </c>
      <c r="Z38" s="96">
        <v>26186.12</v>
      </c>
      <c r="AA38" s="118">
        <v>806991.5</v>
      </c>
      <c r="AD38" s="118">
        <v>301437.06</v>
      </c>
      <c r="AE38" s="118">
        <v>66184.740000000005</v>
      </c>
      <c r="AH38" s="118">
        <v>14632</v>
      </c>
      <c r="AI38" s="82">
        <f t="shared" si="1"/>
        <v>901176.27</v>
      </c>
      <c r="AJ38" s="20">
        <f t="shared" si="2"/>
        <v>76395.01999999999</v>
      </c>
      <c r="AK38" s="83">
        <f t="shared" si="3"/>
        <v>824781.25</v>
      </c>
      <c r="AL38" s="23">
        <f t="shared" si="4"/>
        <v>1261986.06</v>
      </c>
      <c r="AM38" s="24">
        <f t="shared" si="5"/>
        <v>1189245.3</v>
      </c>
      <c r="AN38" s="15">
        <f t="shared" si="6"/>
        <v>72740.760000000009</v>
      </c>
    </row>
    <row r="39" spans="1:40" ht="15" thickBot="1" x14ac:dyDescent="0.25">
      <c r="A39" s="61" t="s">
        <v>306</v>
      </c>
      <c r="B39" s="61" t="s">
        <v>44</v>
      </c>
      <c r="C39" s="85">
        <v>4047</v>
      </c>
      <c r="D39" s="86" t="s">
        <v>845</v>
      </c>
      <c r="E39" s="283" t="s">
        <v>2143</v>
      </c>
      <c r="F39" s="117">
        <v>1287100.75</v>
      </c>
      <c r="G39" s="117">
        <v>60421.63</v>
      </c>
      <c r="H39" s="117">
        <v>85702.31</v>
      </c>
      <c r="J39" s="283">
        <v>378182.22</v>
      </c>
      <c r="K39" s="283">
        <v>252806.55</v>
      </c>
      <c r="M39" s="263">
        <v>0</v>
      </c>
      <c r="N39" s="263">
        <v>82158.31</v>
      </c>
      <c r="O39" s="263">
        <v>80000</v>
      </c>
      <c r="P39" s="263">
        <v>36.159999999999997</v>
      </c>
      <c r="S39" s="283">
        <v>172536.46</v>
      </c>
      <c r="T39" s="283">
        <v>2381908.6800000002</v>
      </c>
      <c r="U39" s="96">
        <v>635056.79</v>
      </c>
      <c r="Y39" s="96">
        <v>561977.4</v>
      </c>
      <c r="Z39" s="96">
        <v>43913.21</v>
      </c>
      <c r="AA39" s="118">
        <v>825492.4</v>
      </c>
      <c r="AD39" s="118">
        <v>264430.15000000002</v>
      </c>
      <c r="AE39" s="118">
        <v>88834.72</v>
      </c>
      <c r="AH39" s="118">
        <v>10987</v>
      </c>
      <c r="AI39" s="82">
        <f t="shared" si="1"/>
        <v>1433224.69</v>
      </c>
      <c r="AJ39" s="20">
        <f t="shared" si="2"/>
        <v>162194.47</v>
      </c>
      <c r="AK39" s="83">
        <f t="shared" si="3"/>
        <v>1271030.22</v>
      </c>
      <c r="AL39" s="23">
        <f t="shared" si="4"/>
        <v>1240947.3999999999</v>
      </c>
      <c r="AM39" s="24">
        <f t="shared" si="5"/>
        <v>1189744.27</v>
      </c>
      <c r="AN39" s="15">
        <f t="shared" si="6"/>
        <v>51203.129999999888</v>
      </c>
    </row>
    <row r="40" spans="1:40" ht="15" thickBot="1" x14ac:dyDescent="0.25">
      <c r="A40" s="61" t="s">
        <v>306</v>
      </c>
      <c r="B40" s="61" t="s">
        <v>44</v>
      </c>
      <c r="C40" s="85">
        <v>3656</v>
      </c>
      <c r="D40" s="86" t="s">
        <v>846</v>
      </c>
      <c r="E40" s="283" t="s">
        <v>2144</v>
      </c>
      <c r="F40" s="117">
        <v>451547.75</v>
      </c>
      <c r="G40" s="117">
        <v>22866.51</v>
      </c>
      <c r="H40" s="117">
        <v>130508.7</v>
      </c>
      <c r="J40" s="283">
        <v>810187.29</v>
      </c>
      <c r="K40" s="283">
        <v>229598.42</v>
      </c>
      <c r="M40" s="263">
        <v>0</v>
      </c>
      <c r="N40" s="263">
        <v>85748.51</v>
      </c>
      <c r="P40" s="263">
        <v>498</v>
      </c>
      <c r="S40" s="283">
        <v>131153.24</v>
      </c>
      <c r="T40" s="283">
        <v>2692203.68</v>
      </c>
      <c r="U40" s="96">
        <v>715339.22</v>
      </c>
      <c r="Y40" s="96">
        <v>876367.5</v>
      </c>
      <c r="Z40" s="96">
        <v>20676</v>
      </c>
      <c r="AA40" s="118">
        <v>1083983.5</v>
      </c>
      <c r="AD40" s="118">
        <v>408766.77</v>
      </c>
      <c r="AE40" s="118">
        <v>120405.14</v>
      </c>
      <c r="AI40" s="82">
        <f t="shared" si="1"/>
        <v>604922.96</v>
      </c>
      <c r="AJ40" s="20">
        <f t="shared" si="2"/>
        <v>86246.51</v>
      </c>
      <c r="AK40" s="83">
        <f t="shared" si="3"/>
        <v>518676.44999999995</v>
      </c>
      <c r="AL40" s="23">
        <f t="shared" si="4"/>
        <v>1612382.72</v>
      </c>
      <c r="AM40" s="24">
        <f t="shared" si="5"/>
        <v>1613155.41</v>
      </c>
      <c r="AN40" s="15">
        <f t="shared" si="6"/>
        <v>-772.68999999994412</v>
      </c>
    </row>
    <row r="41" spans="1:40" ht="15" thickBot="1" x14ac:dyDescent="0.25">
      <c r="A41" s="61" t="s">
        <v>306</v>
      </c>
      <c r="B41" s="61" t="s">
        <v>44</v>
      </c>
      <c r="C41" s="85">
        <v>3640</v>
      </c>
      <c r="D41" s="86" t="s">
        <v>847</v>
      </c>
      <c r="E41" s="283" t="s">
        <v>2145</v>
      </c>
      <c r="F41" s="117">
        <v>261531.03</v>
      </c>
      <c r="G41" s="117">
        <v>16784</v>
      </c>
      <c r="H41" s="117">
        <v>91142.55</v>
      </c>
      <c r="J41" s="283">
        <v>348469.68</v>
      </c>
      <c r="K41" s="283">
        <v>214337.82</v>
      </c>
      <c r="M41" s="263">
        <v>3500</v>
      </c>
      <c r="N41" s="263">
        <v>35350</v>
      </c>
      <c r="O41" s="263">
        <v>13040</v>
      </c>
      <c r="S41" s="283">
        <v>106873</v>
      </c>
      <c r="T41" s="283">
        <v>2888756.2</v>
      </c>
      <c r="U41" s="96">
        <v>709262.03</v>
      </c>
      <c r="Y41" s="96">
        <v>752447</v>
      </c>
      <c r="Z41" s="96">
        <v>40858.99</v>
      </c>
      <c r="AA41" s="118">
        <v>1040858</v>
      </c>
      <c r="AD41" s="118">
        <v>338891.86</v>
      </c>
      <c r="AE41" s="118">
        <v>92936.95</v>
      </c>
      <c r="AH41" s="118">
        <v>17321</v>
      </c>
      <c r="AI41" s="82">
        <f t="shared" si="1"/>
        <v>369457.58</v>
      </c>
      <c r="AJ41" s="20">
        <f t="shared" si="2"/>
        <v>51890</v>
      </c>
      <c r="AK41" s="83">
        <f t="shared" si="3"/>
        <v>317567.58</v>
      </c>
      <c r="AL41" s="23">
        <f t="shared" si="4"/>
        <v>1502568.02</v>
      </c>
      <c r="AM41" s="24">
        <f t="shared" si="5"/>
        <v>1490007.8099999998</v>
      </c>
      <c r="AN41" s="15">
        <f t="shared" si="6"/>
        <v>12560.210000000196</v>
      </c>
    </row>
    <row r="42" spans="1:40" ht="15" thickBot="1" x14ac:dyDescent="0.25">
      <c r="A42" s="61" t="s">
        <v>306</v>
      </c>
      <c r="B42" s="61" t="s">
        <v>44</v>
      </c>
      <c r="C42" s="85">
        <v>7398</v>
      </c>
      <c r="D42" s="86" t="s">
        <v>848</v>
      </c>
      <c r="E42" s="283" t="s">
        <v>2146</v>
      </c>
      <c r="F42" s="117">
        <v>966966.21</v>
      </c>
      <c r="G42" s="117">
        <v>39288.1</v>
      </c>
      <c r="H42" s="117">
        <v>64980.02</v>
      </c>
      <c r="J42" s="283">
        <v>470586.62</v>
      </c>
      <c r="K42" s="283">
        <v>377783.85</v>
      </c>
      <c r="M42" s="263">
        <v>0</v>
      </c>
      <c r="N42" s="263">
        <v>79733</v>
      </c>
      <c r="P42" s="263">
        <v>369.58</v>
      </c>
      <c r="S42" s="283">
        <v>261189.25</v>
      </c>
      <c r="T42" s="283">
        <v>3281518.85</v>
      </c>
      <c r="U42" s="96">
        <v>1245844.67</v>
      </c>
      <c r="Y42" s="96">
        <v>1245426</v>
      </c>
      <c r="Z42" s="96">
        <v>193446.56</v>
      </c>
      <c r="AA42" s="118">
        <v>1727066</v>
      </c>
      <c r="AD42" s="118">
        <v>625571.15</v>
      </c>
      <c r="AE42" s="118">
        <v>143195.79</v>
      </c>
      <c r="AF42" s="118">
        <v>6507.5</v>
      </c>
      <c r="AH42" s="118">
        <v>16847</v>
      </c>
      <c r="AI42" s="82">
        <f t="shared" si="1"/>
        <v>1071234.3299999998</v>
      </c>
      <c r="AJ42" s="20">
        <f t="shared" si="2"/>
        <v>80102.58</v>
      </c>
      <c r="AK42" s="83">
        <f t="shared" si="3"/>
        <v>991131.74999999988</v>
      </c>
      <c r="AL42" s="23">
        <f t="shared" si="4"/>
        <v>2684717.23</v>
      </c>
      <c r="AM42" s="24">
        <f t="shared" si="5"/>
        <v>2519187.44</v>
      </c>
      <c r="AN42" s="15">
        <f t="shared" si="6"/>
        <v>165529.79000000004</v>
      </c>
    </row>
    <row r="43" spans="1:40" ht="15" thickBot="1" x14ac:dyDescent="0.25">
      <c r="A43" s="61" t="s">
        <v>306</v>
      </c>
      <c r="B43" s="61" t="s">
        <v>44</v>
      </c>
      <c r="C43" s="85">
        <v>7430</v>
      </c>
      <c r="D43" s="86" t="s">
        <v>849</v>
      </c>
      <c r="E43" s="283" t="s">
        <v>2147</v>
      </c>
      <c r="F43" s="117">
        <v>902865.06</v>
      </c>
      <c r="G43" s="117">
        <v>38452.550000000003</v>
      </c>
      <c r="H43" s="117">
        <v>152537.87</v>
      </c>
      <c r="J43" s="283">
        <v>211004.84</v>
      </c>
      <c r="K43" s="283">
        <v>282173.59000000003</v>
      </c>
      <c r="M43" s="263">
        <v>4800</v>
      </c>
      <c r="N43" s="263">
        <v>67256.3</v>
      </c>
      <c r="P43" s="263">
        <v>400.93</v>
      </c>
      <c r="Q43" s="283">
        <v>32500</v>
      </c>
      <c r="S43" s="283">
        <v>282904.31</v>
      </c>
      <c r="T43" s="283">
        <v>3750097.45</v>
      </c>
      <c r="U43" s="96">
        <v>1064657.02</v>
      </c>
      <c r="Y43" s="96">
        <v>963879</v>
      </c>
      <c r="Z43" s="96">
        <v>154857.12</v>
      </c>
      <c r="AA43" s="118">
        <v>1353499</v>
      </c>
      <c r="AD43" s="118">
        <v>708825.89</v>
      </c>
      <c r="AE43" s="118">
        <v>140323.49</v>
      </c>
      <c r="AH43" s="118">
        <v>34007</v>
      </c>
      <c r="AI43" s="82">
        <f t="shared" si="1"/>
        <v>1093855.48</v>
      </c>
      <c r="AJ43" s="20">
        <f t="shared" si="2"/>
        <v>72457.23</v>
      </c>
      <c r="AK43" s="83">
        <f t="shared" si="3"/>
        <v>1021398.25</v>
      </c>
      <c r="AL43" s="23">
        <f t="shared" si="4"/>
        <v>2183393.14</v>
      </c>
      <c r="AM43" s="24">
        <f t="shared" si="5"/>
        <v>2236655.38</v>
      </c>
      <c r="AN43" s="15">
        <f t="shared" si="6"/>
        <v>-53262.239999999758</v>
      </c>
    </row>
    <row r="44" spans="1:40" ht="15" thickBot="1" x14ac:dyDescent="0.25">
      <c r="A44" s="61" t="s">
        <v>306</v>
      </c>
      <c r="B44" s="61" t="s">
        <v>44</v>
      </c>
      <c r="C44" s="85">
        <v>2978</v>
      </c>
      <c r="D44" s="86" t="s">
        <v>850</v>
      </c>
      <c r="E44" s="283" t="s">
        <v>2148</v>
      </c>
      <c r="F44" s="117">
        <v>933502.01</v>
      </c>
      <c r="G44" s="117">
        <v>2123.04</v>
      </c>
      <c r="H44" s="117">
        <v>91292.63</v>
      </c>
      <c r="J44" s="283">
        <v>394636.67</v>
      </c>
      <c r="K44" s="283">
        <v>299509.88</v>
      </c>
      <c r="M44" s="263">
        <v>16900</v>
      </c>
      <c r="N44" s="263">
        <v>30202.12</v>
      </c>
      <c r="O44" s="263">
        <v>362898</v>
      </c>
      <c r="P44" s="263">
        <v>124.88</v>
      </c>
      <c r="S44" s="283">
        <v>105632.35</v>
      </c>
      <c r="T44" s="283">
        <v>1851653.95</v>
      </c>
      <c r="U44" s="96">
        <v>657835.6</v>
      </c>
      <c r="Y44" s="96">
        <v>502071.07</v>
      </c>
      <c r="Z44" s="96">
        <v>39802.400000000001</v>
      </c>
      <c r="AA44" s="118">
        <v>830431.07</v>
      </c>
      <c r="AD44" s="118">
        <v>325603.37</v>
      </c>
      <c r="AE44" s="118">
        <v>73899.97</v>
      </c>
      <c r="AH44" s="118">
        <v>23978</v>
      </c>
      <c r="AI44" s="82">
        <f t="shared" si="1"/>
        <v>1026917.68</v>
      </c>
      <c r="AJ44" s="20">
        <f t="shared" si="2"/>
        <v>410125</v>
      </c>
      <c r="AK44" s="83">
        <f t="shared" si="3"/>
        <v>616792.68000000005</v>
      </c>
      <c r="AL44" s="23">
        <f t="shared" si="4"/>
        <v>1199709.0699999998</v>
      </c>
      <c r="AM44" s="24">
        <f t="shared" si="5"/>
        <v>1253912.4099999999</v>
      </c>
      <c r="AN44" s="15">
        <f t="shared" si="6"/>
        <v>-54203.340000000084</v>
      </c>
    </row>
    <row r="45" spans="1:40" ht="15" thickBot="1" x14ac:dyDescent="0.25">
      <c r="A45" s="61" t="s">
        <v>306</v>
      </c>
      <c r="B45" s="61" t="s">
        <v>44</v>
      </c>
      <c r="C45" s="85">
        <v>3394</v>
      </c>
      <c r="D45" s="86" t="s">
        <v>851</v>
      </c>
      <c r="E45" s="283" t="s">
        <v>2290</v>
      </c>
      <c r="F45" s="117">
        <v>274286.31</v>
      </c>
      <c r="G45" s="117">
        <v>15019.81</v>
      </c>
      <c r="H45" s="117">
        <v>60177.9</v>
      </c>
      <c r="J45" s="283">
        <v>347781.77</v>
      </c>
      <c r="K45" s="283">
        <v>406646.39</v>
      </c>
      <c r="M45" s="263">
        <v>4200</v>
      </c>
      <c r="N45" s="263">
        <v>63125</v>
      </c>
      <c r="P45" s="263">
        <v>0</v>
      </c>
      <c r="S45" s="283">
        <v>91659.91</v>
      </c>
      <c r="T45" s="283">
        <v>1865771.67</v>
      </c>
      <c r="U45" s="96">
        <v>490096.42</v>
      </c>
      <c r="Y45" s="96">
        <v>505778.5</v>
      </c>
      <c r="Z45" s="96">
        <v>90239.61</v>
      </c>
      <c r="AA45" s="118">
        <v>750194.5</v>
      </c>
      <c r="AD45" s="118">
        <v>338020.09</v>
      </c>
      <c r="AE45" s="118">
        <v>90123.07</v>
      </c>
      <c r="AH45" s="118">
        <v>6012</v>
      </c>
      <c r="AI45" s="82">
        <f t="shared" si="1"/>
        <v>349484.02</v>
      </c>
      <c r="AJ45" s="20">
        <f t="shared" si="2"/>
        <v>67325</v>
      </c>
      <c r="AK45" s="83">
        <f t="shared" si="3"/>
        <v>282159.02</v>
      </c>
      <c r="AL45" s="23">
        <f t="shared" si="4"/>
        <v>1086114.53</v>
      </c>
      <c r="AM45" s="24">
        <f t="shared" si="5"/>
        <v>1184349.6600000001</v>
      </c>
      <c r="AN45" s="15">
        <f t="shared" si="6"/>
        <v>-98235.130000000121</v>
      </c>
    </row>
    <row r="46" spans="1:40" ht="15" thickBot="1" x14ac:dyDescent="0.25">
      <c r="A46" s="61" t="s">
        <v>306</v>
      </c>
      <c r="B46" s="61" t="s">
        <v>44</v>
      </c>
      <c r="C46" s="85">
        <v>1969</v>
      </c>
      <c r="D46" s="86" t="s">
        <v>852</v>
      </c>
      <c r="E46" s="283" t="s">
        <v>2291</v>
      </c>
      <c r="F46" s="117">
        <v>280401.87</v>
      </c>
      <c r="G46" s="117">
        <v>335</v>
      </c>
      <c r="H46" s="117">
        <v>66018.28</v>
      </c>
      <c r="J46" s="283">
        <v>593094.42000000004</v>
      </c>
      <c r="K46" s="283">
        <v>151285.98000000001</v>
      </c>
      <c r="M46" s="263">
        <v>0</v>
      </c>
      <c r="N46" s="263">
        <v>35050.26</v>
      </c>
      <c r="P46" s="263">
        <v>115.89</v>
      </c>
      <c r="Q46" s="283">
        <v>47300</v>
      </c>
      <c r="S46" s="283">
        <v>155426.15</v>
      </c>
      <c r="T46" s="283">
        <v>1234901.48</v>
      </c>
      <c r="U46" s="96">
        <v>350662.75</v>
      </c>
      <c r="Y46" s="96">
        <v>559844</v>
      </c>
      <c r="Z46" s="96">
        <v>59875.43</v>
      </c>
      <c r="AA46" s="118">
        <v>761894</v>
      </c>
      <c r="AD46" s="118">
        <v>179619.15</v>
      </c>
      <c r="AE46" s="118">
        <v>80760.820000000007</v>
      </c>
      <c r="AH46" s="118">
        <v>6324</v>
      </c>
      <c r="AI46" s="82">
        <f t="shared" si="1"/>
        <v>346755.15</v>
      </c>
      <c r="AJ46" s="20">
        <f t="shared" si="2"/>
        <v>35166.15</v>
      </c>
      <c r="AK46" s="83">
        <f t="shared" si="3"/>
        <v>311589</v>
      </c>
      <c r="AL46" s="23">
        <f t="shared" si="4"/>
        <v>970382.18</v>
      </c>
      <c r="AM46" s="24">
        <f t="shared" si="5"/>
        <v>1028597.97</v>
      </c>
      <c r="AN46" s="15">
        <f t="shared" si="6"/>
        <v>-58215.789999999921</v>
      </c>
    </row>
    <row r="47" spans="1:40" ht="15" thickBot="1" x14ac:dyDescent="0.25">
      <c r="A47" s="61" t="s">
        <v>306</v>
      </c>
      <c r="B47" s="61" t="s">
        <v>44</v>
      </c>
      <c r="C47" s="85">
        <v>3732</v>
      </c>
      <c r="D47" s="86" t="s">
        <v>853</v>
      </c>
      <c r="E47" s="283" t="s">
        <v>2309</v>
      </c>
      <c r="F47" s="117">
        <v>431056.37</v>
      </c>
      <c r="G47" s="117">
        <v>0</v>
      </c>
      <c r="H47" s="117">
        <v>57054.05</v>
      </c>
      <c r="J47" s="283">
        <v>1127813.94</v>
      </c>
      <c r="K47" s="283">
        <v>259960.55</v>
      </c>
      <c r="M47" s="263">
        <v>3500</v>
      </c>
      <c r="N47" s="263">
        <v>44410.97</v>
      </c>
      <c r="Q47" s="283">
        <v>185261.87</v>
      </c>
      <c r="S47" s="283">
        <v>55176.89</v>
      </c>
      <c r="T47" s="283">
        <v>2300894.7000000002</v>
      </c>
      <c r="U47" s="96">
        <v>551875.30000000005</v>
      </c>
      <c r="Y47" s="96">
        <v>608384</v>
      </c>
      <c r="Z47" s="96">
        <v>45272.17</v>
      </c>
      <c r="AA47" s="118">
        <v>929534</v>
      </c>
      <c r="AD47" s="118">
        <v>323227.43</v>
      </c>
      <c r="AE47" s="118">
        <v>98131.99</v>
      </c>
      <c r="AI47" s="82">
        <f t="shared" si="1"/>
        <v>488110.42</v>
      </c>
      <c r="AJ47" s="20">
        <f t="shared" si="2"/>
        <v>47910.97</v>
      </c>
      <c r="AK47" s="83">
        <f t="shared" si="3"/>
        <v>440199.44999999995</v>
      </c>
      <c r="AL47" s="23">
        <f t="shared" si="4"/>
        <v>1205531.47</v>
      </c>
      <c r="AM47" s="24">
        <f t="shared" si="5"/>
        <v>1350893.42</v>
      </c>
      <c r="AN47" s="15">
        <f t="shared" si="6"/>
        <v>-145361.94999999995</v>
      </c>
    </row>
    <row r="48" spans="1:40" ht="15" thickBot="1" x14ac:dyDescent="0.25">
      <c r="A48" s="61" t="s">
        <v>306</v>
      </c>
      <c r="B48" s="61" t="s">
        <v>44</v>
      </c>
      <c r="C48" s="85">
        <v>3225</v>
      </c>
      <c r="D48" s="86" t="s">
        <v>854</v>
      </c>
      <c r="E48" s="283" t="s">
        <v>2316</v>
      </c>
      <c r="F48" s="117">
        <v>609894.94999999995</v>
      </c>
      <c r="G48" s="117">
        <v>17810</v>
      </c>
      <c r="H48" s="117">
        <v>60576.84</v>
      </c>
      <c r="J48" s="283">
        <v>4125351.52</v>
      </c>
      <c r="K48" s="283">
        <v>239182.63</v>
      </c>
      <c r="M48" s="263">
        <v>8000</v>
      </c>
      <c r="N48" s="263">
        <v>41120.32</v>
      </c>
      <c r="S48" s="283">
        <v>136210.07</v>
      </c>
      <c r="T48" s="283">
        <v>4006426</v>
      </c>
      <c r="U48" s="96">
        <v>770524.25</v>
      </c>
      <c r="Y48" s="96">
        <v>338571.5</v>
      </c>
      <c r="Z48" s="96">
        <v>34500</v>
      </c>
      <c r="AA48" s="118">
        <v>630621.5</v>
      </c>
      <c r="AD48" s="118">
        <v>271999.21999999997</v>
      </c>
      <c r="AE48" s="118">
        <v>144896.79999999999</v>
      </c>
      <c r="AH48" s="118">
        <v>14652</v>
      </c>
      <c r="AI48" s="82">
        <f t="shared" si="1"/>
        <v>688281.78999999992</v>
      </c>
      <c r="AJ48" s="20">
        <f t="shared" si="2"/>
        <v>49120.32</v>
      </c>
      <c r="AK48" s="83">
        <f t="shared" si="3"/>
        <v>639161.47</v>
      </c>
      <c r="AL48" s="23">
        <f t="shared" si="4"/>
        <v>1143595.75</v>
      </c>
      <c r="AM48" s="24">
        <f t="shared" si="5"/>
        <v>1062169.52</v>
      </c>
      <c r="AN48" s="15">
        <f t="shared" si="6"/>
        <v>81426.229999999981</v>
      </c>
    </row>
    <row r="49" spans="1:40" ht="15" thickBot="1" x14ac:dyDescent="0.25">
      <c r="A49" s="61" t="s">
        <v>31</v>
      </c>
      <c r="B49" s="61" t="s">
        <v>32</v>
      </c>
      <c r="C49" s="85">
        <v>3207</v>
      </c>
      <c r="D49" s="86" t="s">
        <v>855</v>
      </c>
      <c r="E49" s="283" t="s">
        <v>2149</v>
      </c>
      <c r="F49" s="117">
        <v>187849.83</v>
      </c>
      <c r="G49" s="117">
        <v>166405.31</v>
      </c>
      <c r="H49" s="117">
        <v>133240.59</v>
      </c>
      <c r="J49" s="283">
        <v>356482.4</v>
      </c>
      <c r="K49" s="283">
        <v>305893.87</v>
      </c>
      <c r="M49" s="263">
        <v>8000</v>
      </c>
      <c r="N49" s="263">
        <v>2719.13</v>
      </c>
      <c r="S49" s="283">
        <v>-110</v>
      </c>
      <c r="T49" s="283">
        <v>1877057.75</v>
      </c>
      <c r="U49" s="96">
        <v>508153.97</v>
      </c>
      <c r="Y49" s="96">
        <v>753023.5</v>
      </c>
      <c r="Z49" s="96">
        <v>19950</v>
      </c>
      <c r="AA49" s="118">
        <v>891948.5</v>
      </c>
      <c r="AD49" s="118">
        <v>334133.78000000003</v>
      </c>
      <c r="AE49" s="118">
        <v>80174.039999999994</v>
      </c>
      <c r="AI49" s="82">
        <f t="shared" si="1"/>
        <v>487495.73</v>
      </c>
      <c r="AJ49" s="20">
        <f t="shared" si="2"/>
        <v>10719.130000000001</v>
      </c>
      <c r="AK49" s="83">
        <f t="shared" si="3"/>
        <v>476776.6</v>
      </c>
      <c r="AL49" s="23">
        <f t="shared" si="4"/>
        <v>1281127.47</v>
      </c>
      <c r="AM49" s="24">
        <f t="shared" si="5"/>
        <v>1306256.32</v>
      </c>
      <c r="AN49" s="15">
        <f t="shared" si="6"/>
        <v>-25128.850000000093</v>
      </c>
    </row>
    <row r="50" spans="1:40" ht="15" thickBot="1" x14ac:dyDescent="0.25">
      <c r="A50" s="288" t="s">
        <v>31</v>
      </c>
      <c r="B50" s="288" t="s">
        <v>32</v>
      </c>
      <c r="C50" s="289">
        <v>3287</v>
      </c>
      <c r="D50" s="290" t="s">
        <v>856</v>
      </c>
      <c r="E50" s="283" t="s">
        <v>2150</v>
      </c>
      <c r="F50" s="117">
        <v>116090.01</v>
      </c>
      <c r="G50" s="117">
        <v>188410.39</v>
      </c>
      <c r="H50" s="117">
        <v>102653.92</v>
      </c>
      <c r="J50" s="283">
        <v>469232.6</v>
      </c>
      <c r="K50" s="283">
        <v>336346.5</v>
      </c>
      <c r="M50" s="263">
        <v>0</v>
      </c>
      <c r="N50" s="263">
        <v>30270</v>
      </c>
      <c r="T50" s="283">
        <v>2506199.65</v>
      </c>
      <c r="U50" s="96">
        <v>450485.73</v>
      </c>
      <c r="V50" s="96">
        <v>143820</v>
      </c>
      <c r="Y50" s="96">
        <v>1097445.3999999999</v>
      </c>
      <c r="AA50" s="118">
        <v>1169521.3999999999</v>
      </c>
      <c r="AD50" s="118">
        <v>271907.09999999998</v>
      </c>
      <c r="AE50" s="118">
        <v>36566.699999999997</v>
      </c>
      <c r="AI50" s="82">
        <f t="shared" si="1"/>
        <v>407154.32</v>
      </c>
      <c r="AJ50" s="20">
        <f t="shared" si="2"/>
        <v>30270</v>
      </c>
      <c r="AK50" s="83">
        <f t="shared" si="3"/>
        <v>376884.32</v>
      </c>
      <c r="AL50" s="23">
        <f t="shared" si="4"/>
        <v>1691751.13</v>
      </c>
      <c r="AM50" s="24">
        <f t="shared" si="5"/>
        <v>1477995.2</v>
      </c>
      <c r="AN50" s="15">
        <f t="shared" si="6"/>
        <v>213755.92999999993</v>
      </c>
    </row>
    <row r="51" spans="1:40" s="74" customFormat="1" ht="15" thickBot="1" x14ac:dyDescent="0.25">
      <c r="A51" s="291" t="s">
        <v>31</v>
      </c>
      <c r="B51" s="291" t="s">
        <v>32</v>
      </c>
      <c r="C51" s="292">
        <v>2936</v>
      </c>
      <c r="D51" s="293" t="s">
        <v>857</v>
      </c>
      <c r="E51" s="283" t="s">
        <v>2151</v>
      </c>
      <c r="F51" s="117">
        <v>109387.71</v>
      </c>
      <c r="G51" s="117">
        <v>22763.88</v>
      </c>
      <c r="H51" s="117">
        <v>79529.440000000002</v>
      </c>
      <c r="I51" s="117"/>
      <c r="J51" s="283">
        <v>4347.49</v>
      </c>
      <c r="K51" s="283">
        <v>189638.05</v>
      </c>
      <c r="L51" s="283"/>
      <c r="M51" s="263">
        <v>4500</v>
      </c>
      <c r="N51" s="263">
        <v>32617.81</v>
      </c>
      <c r="O51" s="263"/>
      <c r="P51" s="263"/>
      <c r="Q51" s="283"/>
      <c r="R51" s="283">
        <v>-238853.94</v>
      </c>
      <c r="S51" s="283">
        <v>1635</v>
      </c>
      <c r="T51" s="283">
        <v>1985151.03</v>
      </c>
      <c r="U51" s="96">
        <v>515556.85</v>
      </c>
      <c r="V51" s="96">
        <v>115450</v>
      </c>
      <c r="W51" s="96"/>
      <c r="X51" s="96"/>
      <c r="Y51" s="96">
        <v>622331.5</v>
      </c>
      <c r="Z51" s="96">
        <v>61200</v>
      </c>
      <c r="AA51" s="118">
        <v>792481.5</v>
      </c>
      <c r="AB51" s="118"/>
      <c r="AC51" s="118"/>
      <c r="AD51" s="118">
        <v>451081.51</v>
      </c>
      <c r="AE51" s="118">
        <v>68009.399999999994</v>
      </c>
      <c r="AF51" s="118"/>
      <c r="AG51" s="118"/>
      <c r="AH51" s="118"/>
      <c r="AI51" s="82">
        <f t="shared" si="1"/>
        <v>211681.03</v>
      </c>
      <c r="AJ51" s="20">
        <f t="shared" si="2"/>
        <v>37117.81</v>
      </c>
      <c r="AK51" s="83">
        <f t="shared" si="3"/>
        <v>174563.22</v>
      </c>
      <c r="AL51" s="23">
        <f t="shared" si="4"/>
        <v>1314538.3500000001</v>
      </c>
      <c r="AM51" s="24">
        <f t="shared" si="5"/>
        <v>1311572.4099999999</v>
      </c>
      <c r="AN51" s="105">
        <f t="shared" si="6"/>
        <v>2965.940000000177</v>
      </c>
    </row>
    <row r="52" spans="1:40" s="74" customFormat="1" ht="15" thickBot="1" x14ac:dyDescent="0.25">
      <c r="A52" s="291" t="s">
        <v>31</v>
      </c>
      <c r="B52" s="291" t="s">
        <v>32</v>
      </c>
      <c r="C52" s="292">
        <v>2495</v>
      </c>
      <c r="D52" s="293" t="s">
        <v>858</v>
      </c>
      <c r="E52" s="283" t="s">
        <v>2152</v>
      </c>
      <c r="F52" s="117">
        <v>146381.01999999999</v>
      </c>
      <c r="G52" s="117">
        <v>73099.759999999995</v>
      </c>
      <c r="H52" s="117">
        <v>100071.93</v>
      </c>
      <c r="I52" s="117"/>
      <c r="J52" s="283">
        <v>769272.9</v>
      </c>
      <c r="K52" s="283">
        <v>254307.76</v>
      </c>
      <c r="L52" s="283"/>
      <c r="M52" s="263">
        <v>49862</v>
      </c>
      <c r="N52" s="263">
        <v>30315</v>
      </c>
      <c r="O52" s="263"/>
      <c r="P52" s="263"/>
      <c r="Q52" s="283"/>
      <c r="R52" s="283">
        <v>-274361.78999999998</v>
      </c>
      <c r="S52" s="283">
        <v>-355164.49</v>
      </c>
      <c r="T52" s="283">
        <v>1821817.03</v>
      </c>
      <c r="U52" s="96">
        <v>666437.02</v>
      </c>
      <c r="V52" s="96">
        <v>70000</v>
      </c>
      <c r="W52" s="96"/>
      <c r="X52" s="96"/>
      <c r="Y52" s="96">
        <v>991753</v>
      </c>
      <c r="Z52" s="96"/>
      <c r="AA52" s="118">
        <v>1215968</v>
      </c>
      <c r="AB52" s="118"/>
      <c r="AC52" s="118"/>
      <c r="AD52" s="118">
        <v>347553.3</v>
      </c>
      <c r="AE52" s="118">
        <v>30684.1</v>
      </c>
      <c r="AF52" s="118"/>
      <c r="AG52" s="118"/>
      <c r="AH52" s="118"/>
      <c r="AI52" s="82">
        <f t="shared" si="1"/>
        <v>319552.70999999996</v>
      </c>
      <c r="AJ52" s="20">
        <f t="shared" si="2"/>
        <v>80177</v>
      </c>
      <c r="AK52" s="83">
        <f t="shared" si="3"/>
        <v>239375.70999999996</v>
      </c>
      <c r="AL52" s="23">
        <f t="shared" si="4"/>
        <v>1728190.02</v>
      </c>
      <c r="AM52" s="24">
        <f t="shared" si="5"/>
        <v>1594205.4000000001</v>
      </c>
      <c r="AN52" s="105">
        <f t="shared" si="6"/>
        <v>133984.61999999988</v>
      </c>
    </row>
    <row r="53" spans="1:40" s="74" customFormat="1" ht="15" thickBot="1" x14ac:dyDescent="0.25">
      <c r="A53" s="291" t="s">
        <v>31</v>
      </c>
      <c r="B53" s="291" t="s">
        <v>32</v>
      </c>
      <c r="C53" s="292">
        <v>5264</v>
      </c>
      <c r="D53" s="293" t="s">
        <v>859</v>
      </c>
      <c r="E53" s="283" t="s">
        <v>2153</v>
      </c>
      <c r="F53" s="117">
        <v>232250.37</v>
      </c>
      <c r="G53" s="117">
        <v>222557.82</v>
      </c>
      <c r="H53" s="117">
        <v>300461.31</v>
      </c>
      <c r="I53" s="117"/>
      <c r="J53" s="283">
        <v>552251.15</v>
      </c>
      <c r="K53" s="283">
        <v>501763.11</v>
      </c>
      <c r="L53" s="283"/>
      <c r="M53" s="263">
        <v>33100</v>
      </c>
      <c r="N53" s="263">
        <v>633779.72</v>
      </c>
      <c r="O53" s="263"/>
      <c r="P53" s="263"/>
      <c r="Q53" s="283"/>
      <c r="R53" s="283"/>
      <c r="S53" s="283">
        <v>-4978786.1500000004</v>
      </c>
      <c r="T53" s="283">
        <v>1102265.42</v>
      </c>
      <c r="U53" s="96">
        <v>745989.53</v>
      </c>
      <c r="V53" s="96"/>
      <c r="W53" s="96"/>
      <c r="X53" s="96"/>
      <c r="Y53" s="96">
        <v>806715</v>
      </c>
      <c r="Z53" s="96"/>
      <c r="AA53" s="118">
        <v>1337835</v>
      </c>
      <c r="AB53" s="118"/>
      <c r="AC53" s="118"/>
      <c r="AD53" s="118">
        <v>615273.52</v>
      </c>
      <c r="AE53" s="118">
        <v>44801</v>
      </c>
      <c r="AF53" s="118"/>
      <c r="AG53" s="118">
        <v>32428</v>
      </c>
      <c r="AH53" s="118">
        <v>4750</v>
      </c>
      <c r="AI53" s="82">
        <f t="shared" si="1"/>
        <v>755269.5</v>
      </c>
      <c r="AJ53" s="20">
        <f t="shared" si="2"/>
        <v>666879.72</v>
      </c>
      <c r="AK53" s="83">
        <f t="shared" si="3"/>
        <v>88389.780000000028</v>
      </c>
      <c r="AL53" s="23">
        <f t="shared" si="4"/>
        <v>1552704.53</v>
      </c>
      <c r="AM53" s="24">
        <f t="shared" si="5"/>
        <v>2035087.52</v>
      </c>
      <c r="AN53" s="105">
        <f t="shared" si="6"/>
        <v>-482382.99</v>
      </c>
    </row>
    <row r="54" spans="1:40" ht="15" thickBot="1" x14ac:dyDescent="0.25">
      <c r="A54" s="288" t="s">
        <v>31</v>
      </c>
      <c r="B54" s="288" t="s">
        <v>32</v>
      </c>
      <c r="C54" s="289">
        <v>2213</v>
      </c>
      <c r="D54" s="290" t="s">
        <v>860</v>
      </c>
      <c r="E54" s="283" t="s">
        <v>2154</v>
      </c>
      <c r="F54" s="117">
        <v>279320.90000000002</v>
      </c>
      <c r="G54" s="117">
        <v>169302.32</v>
      </c>
      <c r="H54" s="117">
        <v>73651.98</v>
      </c>
      <c r="J54" s="283">
        <v>127149.51</v>
      </c>
      <c r="K54" s="283">
        <v>147604.74</v>
      </c>
      <c r="M54" s="263">
        <v>0</v>
      </c>
      <c r="N54" s="263">
        <v>26700</v>
      </c>
      <c r="R54" s="283">
        <v>-120959.07</v>
      </c>
      <c r="T54" s="283">
        <v>2172216.88</v>
      </c>
      <c r="U54" s="96">
        <v>361628.8</v>
      </c>
      <c r="V54" s="96">
        <v>75000</v>
      </c>
      <c r="Y54" s="96">
        <v>514171.5</v>
      </c>
      <c r="Z54" s="96">
        <v>152950</v>
      </c>
      <c r="AA54" s="118">
        <v>653161.5</v>
      </c>
      <c r="AD54" s="118">
        <v>495165.04</v>
      </c>
      <c r="AE54" s="118">
        <v>40719.1</v>
      </c>
      <c r="AI54" s="82">
        <f t="shared" si="1"/>
        <v>522275.2</v>
      </c>
      <c r="AJ54" s="20">
        <f t="shared" si="2"/>
        <v>26700</v>
      </c>
      <c r="AK54" s="83">
        <f t="shared" si="3"/>
        <v>495575.2</v>
      </c>
      <c r="AL54" s="23">
        <f t="shared" si="4"/>
        <v>1103750.3</v>
      </c>
      <c r="AM54" s="24">
        <f t="shared" si="5"/>
        <v>1189045.6400000001</v>
      </c>
      <c r="AN54" s="15">
        <f t="shared" si="6"/>
        <v>-85295.340000000084</v>
      </c>
    </row>
    <row r="55" spans="1:40" ht="15" thickBot="1" x14ac:dyDescent="0.25">
      <c r="A55" s="288" t="s">
        <v>31</v>
      </c>
      <c r="B55" s="288" t="s">
        <v>32</v>
      </c>
      <c r="C55" s="289">
        <v>2562</v>
      </c>
      <c r="D55" s="290" t="s">
        <v>861</v>
      </c>
      <c r="E55" s="283" t="s">
        <v>2155</v>
      </c>
      <c r="F55" s="117">
        <v>90947.44</v>
      </c>
      <c r="G55" s="117">
        <v>108665.56</v>
      </c>
      <c r="H55" s="117">
        <v>63845.45</v>
      </c>
      <c r="J55" s="283">
        <v>1241502.3999999999</v>
      </c>
      <c r="K55" s="283">
        <v>579318.49</v>
      </c>
      <c r="M55" s="263">
        <v>8500</v>
      </c>
      <c r="N55" s="263">
        <v>46490</v>
      </c>
      <c r="T55" s="283">
        <v>1936400.69</v>
      </c>
      <c r="U55" s="96">
        <v>449983.42</v>
      </c>
      <c r="Y55" s="96">
        <v>585000</v>
      </c>
      <c r="AA55" s="118">
        <v>732860</v>
      </c>
      <c r="AD55" s="118">
        <v>227092.88</v>
      </c>
      <c r="AE55" s="118">
        <v>55956</v>
      </c>
      <c r="AI55" s="82">
        <f t="shared" si="1"/>
        <v>263458.45</v>
      </c>
      <c r="AJ55" s="20">
        <f t="shared" si="2"/>
        <v>54990</v>
      </c>
      <c r="AK55" s="83">
        <f t="shared" si="3"/>
        <v>208468.45</v>
      </c>
      <c r="AL55" s="23">
        <f t="shared" si="4"/>
        <v>1034983.4199999999</v>
      </c>
      <c r="AM55" s="24">
        <f t="shared" si="5"/>
        <v>1015908.88</v>
      </c>
      <c r="AN55" s="15">
        <f t="shared" si="6"/>
        <v>19074.539999999921</v>
      </c>
    </row>
    <row r="56" spans="1:40" s="74" customFormat="1" ht="15" thickBot="1" x14ac:dyDescent="0.25">
      <c r="A56" s="291" t="s">
        <v>31</v>
      </c>
      <c r="B56" s="291" t="s">
        <v>32</v>
      </c>
      <c r="C56" s="292">
        <v>7114</v>
      </c>
      <c r="D56" s="293" t="s">
        <v>862</v>
      </c>
      <c r="E56" s="283" t="s">
        <v>2156</v>
      </c>
      <c r="F56" s="117">
        <v>177513.81</v>
      </c>
      <c r="G56" s="117">
        <v>43903.6</v>
      </c>
      <c r="H56" s="117">
        <v>158484.49</v>
      </c>
      <c r="I56" s="117"/>
      <c r="J56" s="283">
        <v>44728.959999999999</v>
      </c>
      <c r="K56" s="283">
        <v>404011.54</v>
      </c>
      <c r="L56" s="283"/>
      <c r="M56" s="263">
        <v>5000</v>
      </c>
      <c r="N56" s="263">
        <v>48341.66</v>
      </c>
      <c r="O56" s="263"/>
      <c r="P56" s="263"/>
      <c r="Q56" s="283"/>
      <c r="R56" s="283">
        <v>297917.32</v>
      </c>
      <c r="S56" s="283"/>
      <c r="T56" s="283">
        <v>1262941.0900000001</v>
      </c>
      <c r="U56" s="96">
        <v>718915.92</v>
      </c>
      <c r="V56" s="96"/>
      <c r="W56" s="96"/>
      <c r="X56" s="96"/>
      <c r="Y56" s="96">
        <v>1003173.5</v>
      </c>
      <c r="Z56" s="96">
        <v>143400</v>
      </c>
      <c r="AA56" s="118">
        <v>1413773.5</v>
      </c>
      <c r="AB56" s="118"/>
      <c r="AC56" s="118"/>
      <c r="AD56" s="118">
        <v>506028.52</v>
      </c>
      <c r="AE56" s="118">
        <v>45764.1</v>
      </c>
      <c r="AF56" s="118"/>
      <c r="AG56" s="118"/>
      <c r="AH56" s="118"/>
      <c r="AI56" s="82">
        <f t="shared" si="1"/>
        <v>379901.9</v>
      </c>
      <c r="AJ56" s="20">
        <f t="shared" si="2"/>
        <v>53341.66</v>
      </c>
      <c r="AK56" s="83">
        <f t="shared" si="3"/>
        <v>326560.24</v>
      </c>
      <c r="AL56" s="23">
        <f t="shared" si="4"/>
        <v>1865489.42</v>
      </c>
      <c r="AM56" s="24">
        <f t="shared" si="5"/>
        <v>1965566.12</v>
      </c>
      <c r="AN56" s="105">
        <f t="shared" si="6"/>
        <v>-100076.70000000019</v>
      </c>
    </row>
    <row r="57" spans="1:40" ht="15" thickBot="1" x14ac:dyDescent="0.25">
      <c r="A57" s="288" t="s">
        <v>31</v>
      </c>
      <c r="B57" s="288" t="s">
        <v>32</v>
      </c>
      <c r="C57" s="289">
        <v>6804</v>
      </c>
      <c r="D57" s="290" t="s">
        <v>863</v>
      </c>
      <c r="E57" s="283" t="s">
        <v>2292</v>
      </c>
      <c r="F57" s="117">
        <v>93137.81</v>
      </c>
      <c r="G57" s="117">
        <v>45268</v>
      </c>
      <c r="H57" s="117">
        <v>91111.84</v>
      </c>
      <c r="J57" s="283">
        <v>545767.07999999996</v>
      </c>
      <c r="K57" s="283">
        <v>613253.56999999995</v>
      </c>
      <c r="M57" s="263">
        <v>2500</v>
      </c>
      <c r="N57" s="263">
        <v>45619.38</v>
      </c>
      <c r="Q57" s="283">
        <v>5220</v>
      </c>
      <c r="S57" s="283">
        <v>-198176.71</v>
      </c>
      <c r="T57" s="283">
        <v>2033596.36</v>
      </c>
      <c r="U57" s="96">
        <v>699018.86</v>
      </c>
      <c r="Y57" s="96">
        <v>892200</v>
      </c>
      <c r="Z57" s="96">
        <v>151600</v>
      </c>
      <c r="AA57" s="118">
        <v>1310898</v>
      </c>
      <c r="AD57" s="118">
        <v>422873.31</v>
      </c>
      <c r="AE57" s="118">
        <v>53638.15</v>
      </c>
      <c r="AI57" s="82">
        <f t="shared" si="1"/>
        <v>229517.65</v>
      </c>
      <c r="AJ57" s="20">
        <f t="shared" si="2"/>
        <v>48119.38</v>
      </c>
      <c r="AK57" s="83">
        <f t="shared" si="3"/>
        <v>181398.27</v>
      </c>
      <c r="AL57" s="23">
        <f t="shared" si="4"/>
        <v>1742818.8599999999</v>
      </c>
      <c r="AM57" s="24">
        <f t="shared" si="5"/>
        <v>1787409.46</v>
      </c>
      <c r="AN57" s="15">
        <f t="shared" si="6"/>
        <v>-44590.600000000093</v>
      </c>
    </row>
    <row r="58" spans="1:40" s="74" customFormat="1" ht="15" thickBot="1" x14ac:dyDescent="0.25">
      <c r="A58" s="291" t="s">
        <v>31</v>
      </c>
      <c r="B58" s="291" t="s">
        <v>32</v>
      </c>
      <c r="C58" s="292">
        <v>3739</v>
      </c>
      <c r="D58" s="293" t="s">
        <v>864</v>
      </c>
      <c r="E58" s="283" t="s">
        <v>2293</v>
      </c>
      <c r="F58" s="117">
        <v>73998.31</v>
      </c>
      <c r="G58" s="117">
        <v>203704.44</v>
      </c>
      <c r="H58" s="117">
        <v>139091.95000000001</v>
      </c>
      <c r="I58" s="117"/>
      <c r="J58" s="283">
        <v>662678.67000000004</v>
      </c>
      <c r="K58" s="283">
        <v>146540.66</v>
      </c>
      <c r="L58" s="283"/>
      <c r="M58" s="263">
        <v>10500</v>
      </c>
      <c r="N58" s="263">
        <v>75145.69</v>
      </c>
      <c r="O58" s="263"/>
      <c r="P58" s="263"/>
      <c r="Q58" s="283"/>
      <c r="R58" s="283"/>
      <c r="S58" s="283">
        <v>-184915.92</v>
      </c>
      <c r="T58" s="283">
        <v>2378594.3199999998</v>
      </c>
      <c r="U58" s="96">
        <v>979826.94</v>
      </c>
      <c r="V58" s="96">
        <v>105000</v>
      </c>
      <c r="W58" s="96"/>
      <c r="X58" s="96"/>
      <c r="Y58" s="96">
        <v>803740</v>
      </c>
      <c r="Z58" s="96"/>
      <c r="AA58" s="118">
        <v>1035865.99</v>
      </c>
      <c r="AB58" s="118"/>
      <c r="AC58" s="118"/>
      <c r="AD58" s="118">
        <v>709556.31</v>
      </c>
      <c r="AE58" s="118">
        <v>116538.18</v>
      </c>
      <c r="AF58" s="118"/>
      <c r="AG58" s="118"/>
      <c r="AH58" s="118"/>
      <c r="AI58" s="82">
        <f t="shared" si="1"/>
        <v>416794.7</v>
      </c>
      <c r="AJ58" s="20">
        <f t="shared" si="2"/>
        <v>85645.69</v>
      </c>
      <c r="AK58" s="83">
        <f t="shared" si="3"/>
        <v>331149.01</v>
      </c>
      <c r="AL58" s="23">
        <f t="shared" si="4"/>
        <v>1888566.94</v>
      </c>
      <c r="AM58" s="24">
        <f t="shared" si="5"/>
        <v>1861960.48</v>
      </c>
      <c r="AN58" s="105">
        <f t="shared" si="6"/>
        <v>26606.459999999963</v>
      </c>
    </row>
    <row r="59" spans="1:40" s="74" customFormat="1" ht="15" thickBot="1" x14ac:dyDescent="0.25">
      <c r="A59" s="291" t="s">
        <v>31</v>
      </c>
      <c r="B59" s="291" t="s">
        <v>32</v>
      </c>
      <c r="C59" s="292">
        <v>2743</v>
      </c>
      <c r="D59" s="293" t="s">
        <v>865</v>
      </c>
      <c r="E59" s="283" t="s">
        <v>2294</v>
      </c>
      <c r="F59" s="117">
        <v>73650.84</v>
      </c>
      <c r="G59" s="117">
        <v>71300.649999999994</v>
      </c>
      <c r="H59" s="117">
        <v>327948.14</v>
      </c>
      <c r="I59" s="117"/>
      <c r="J59" s="283">
        <v>1680666.01</v>
      </c>
      <c r="K59" s="283">
        <v>456303.68</v>
      </c>
      <c r="L59" s="283"/>
      <c r="M59" s="263">
        <v>12000</v>
      </c>
      <c r="N59" s="263">
        <v>69690.78</v>
      </c>
      <c r="O59" s="263"/>
      <c r="P59" s="263"/>
      <c r="Q59" s="283"/>
      <c r="R59" s="283">
        <v>193379.24</v>
      </c>
      <c r="S59" s="283"/>
      <c r="T59" s="283">
        <v>2522084.4900000002</v>
      </c>
      <c r="U59" s="96">
        <v>665602.29</v>
      </c>
      <c r="V59" s="96"/>
      <c r="W59" s="96"/>
      <c r="X59" s="96"/>
      <c r="Y59" s="96">
        <v>643604.5</v>
      </c>
      <c r="Z59" s="96">
        <v>500</v>
      </c>
      <c r="AA59" s="118">
        <v>868874.5</v>
      </c>
      <c r="AB59" s="118"/>
      <c r="AC59" s="118"/>
      <c r="AD59" s="118">
        <v>241930.98</v>
      </c>
      <c r="AE59" s="118">
        <v>24371.8</v>
      </c>
      <c r="AF59" s="118">
        <v>34614.199999999997</v>
      </c>
      <c r="AG59" s="118"/>
      <c r="AH59" s="118"/>
      <c r="AI59" s="82">
        <f t="shared" si="1"/>
        <v>472899.63</v>
      </c>
      <c r="AJ59" s="20">
        <f t="shared" si="2"/>
        <v>81690.78</v>
      </c>
      <c r="AK59" s="83">
        <f t="shared" si="3"/>
        <v>391208.85</v>
      </c>
      <c r="AL59" s="23">
        <f t="shared" si="4"/>
        <v>1309706.79</v>
      </c>
      <c r="AM59" s="24">
        <f t="shared" si="5"/>
        <v>1169791.48</v>
      </c>
      <c r="AN59" s="105">
        <f t="shared" si="6"/>
        <v>139915.31000000006</v>
      </c>
    </row>
    <row r="60" spans="1:40" ht="15" thickBot="1" x14ac:dyDescent="0.25">
      <c r="A60" s="288" t="s">
        <v>33</v>
      </c>
      <c r="B60" s="288" t="s">
        <v>34</v>
      </c>
      <c r="C60" s="289">
        <v>4721</v>
      </c>
      <c r="D60" s="290" t="s">
        <v>866</v>
      </c>
      <c r="E60" s="283" t="s">
        <v>2157</v>
      </c>
      <c r="F60" s="117">
        <v>1464023.84</v>
      </c>
      <c r="G60" s="117">
        <v>77461.5</v>
      </c>
      <c r="H60" s="117">
        <v>80165.14</v>
      </c>
      <c r="J60" s="283">
        <v>342563.7</v>
      </c>
      <c r="K60" s="283">
        <v>481318.73</v>
      </c>
      <c r="M60" s="263">
        <v>1550</v>
      </c>
      <c r="N60" s="263">
        <v>74785.27</v>
      </c>
      <c r="P60" s="263">
        <v>0</v>
      </c>
      <c r="R60" s="283">
        <v>-353995.67</v>
      </c>
      <c r="S60" s="283">
        <v>228262.56</v>
      </c>
      <c r="T60" s="283">
        <v>2222830.3199999998</v>
      </c>
      <c r="U60" s="96">
        <v>913759.83</v>
      </c>
      <c r="V60" s="96">
        <v>126260</v>
      </c>
      <c r="Y60" s="96">
        <v>422957.5</v>
      </c>
      <c r="Z60" s="96">
        <v>7500</v>
      </c>
      <c r="AA60" s="118">
        <v>689657.5</v>
      </c>
      <c r="AD60" s="118">
        <v>381852.66</v>
      </c>
      <c r="AE60" s="118">
        <v>89483.74</v>
      </c>
      <c r="AI60" s="82">
        <f t="shared" si="1"/>
        <v>1621650.48</v>
      </c>
      <c r="AJ60" s="20">
        <f t="shared" si="2"/>
        <v>76335.27</v>
      </c>
      <c r="AK60" s="83">
        <f t="shared" si="3"/>
        <v>1545315.21</v>
      </c>
      <c r="AL60" s="23">
        <f t="shared" si="4"/>
        <v>1470477.33</v>
      </c>
      <c r="AM60" s="24">
        <f t="shared" si="5"/>
        <v>1160993.8999999999</v>
      </c>
      <c r="AN60" s="15">
        <f t="shared" si="6"/>
        <v>309483.43000000017</v>
      </c>
    </row>
    <row r="61" spans="1:40" ht="15" thickBot="1" x14ac:dyDescent="0.25">
      <c r="A61" s="61" t="s">
        <v>33</v>
      </c>
      <c r="B61" s="61" t="s">
        <v>34</v>
      </c>
      <c r="C61" s="85">
        <v>8384</v>
      </c>
      <c r="D61" s="86" t="s">
        <v>867</v>
      </c>
      <c r="E61" s="283" t="s">
        <v>2158</v>
      </c>
      <c r="F61" s="117">
        <v>2828329.31</v>
      </c>
      <c r="G61" s="117">
        <v>57475</v>
      </c>
      <c r="H61" s="117">
        <v>183350.96</v>
      </c>
      <c r="J61" s="283">
        <v>2707041.4</v>
      </c>
      <c r="K61" s="283">
        <v>1500523.69</v>
      </c>
      <c r="M61" s="263">
        <v>26200</v>
      </c>
      <c r="N61" s="263">
        <v>112177.32</v>
      </c>
      <c r="P61" s="263">
        <v>3.35</v>
      </c>
      <c r="R61" s="283">
        <v>2697686.89</v>
      </c>
      <c r="S61" s="283">
        <v>24192.07</v>
      </c>
      <c r="T61" s="283">
        <v>3033155.83</v>
      </c>
      <c r="U61" s="96">
        <v>1767085.3</v>
      </c>
      <c r="V61" s="96">
        <v>577116</v>
      </c>
      <c r="Y61" s="96">
        <v>1704867.5</v>
      </c>
      <c r="Z61" s="96">
        <v>677700</v>
      </c>
      <c r="AA61" s="118">
        <v>2277147.5</v>
      </c>
      <c r="AD61" s="118">
        <v>939427.15</v>
      </c>
      <c r="AE61" s="118">
        <v>77829.25</v>
      </c>
      <c r="AI61" s="82">
        <f t="shared" si="1"/>
        <v>3069155.27</v>
      </c>
      <c r="AJ61" s="20">
        <f t="shared" si="2"/>
        <v>138380.67000000001</v>
      </c>
      <c r="AK61" s="83">
        <f t="shared" si="3"/>
        <v>2930774.6</v>
      </c>
      <c r="AL61" s="23">
        <f t="shared" si="4"/>
        <v>4726768.8</v>
      </c>
      <c r="AM61" s="24">
        <f t="shared" si="5"/>
        <v>3294403.9</v>
      </c>
      <c r="AN61" s="15">
        <f t="shared" si="6"/>
        <v>1432364.9</v>
      </c>
    </row>
    <row r="62" spans="1:40" ht="15" thickBot="1" x14ac:dyDescent="0.25">
      <c r="A62" s="61" t="s">
        <v>33</v>
      </c>
      <c r="B62" s="61" t="s">
        <v>34</v>
      </c>
      <c r="C62" s="85">
        <v>4586</v>
      </c>
      <c r="D62" s="86" t="s">
        <v>868</v>
      </c>
      <c r="E62" s="283" t="s">
        <v>2159</v>
      </c>
      <c r="F62" s="117">
        <v>243686.14</v>
      </c>
      <c r="G62" s="117">
        <v>133029.91</v>
      </c>
      <c r="H62" s="117">
        <v>352694.47</v>
      </c>
      <c r="J62" s="283">
        <v>714484.52</v>
      </c>
      <c r="K62" s="283">
        <v>661098.13</v>
      </c>
      <c r="M62" s="263">
        <v>9000</v>
      </c>
      <c r="N62" s="263">
        <v>37352.46</v>
      </c>
      <c r="P62" s="263">
        <v>500</v>
      </c>
      <c r="S62" s="283">
        <v>-185644.66</v>
      </c>
      <c r="T62" s="283">
        <v>2266667.36</v>
      </c>
      <c r="U62" s="96">
        <v>766073.69</v>
      </c>
      <c r="Y62" s="96">
        <v>974717.5</v>
      </c>
      <c r="Z62" s="96">
        <v>7500</v>
      </c>
      <c r="AA62" s="118">
        <v>1308009.5</v>
      </c>
      <c r="AD62" s="118">
        <v>345290.02</v>
      </c>
      <c r="AE62" s="118">
        <v>99853.99</v>
      </c>
      <c r="AG62" s="118">
        <v>1126.67</v>
      </c>
      <c r="AI62" s="82">
        <f t="shared" si="1"/>
        <v>729410.52</v>
      </c>
      <c r="AJ62" s="20">
        <f t="shared" si="2"/>
        <v>46852.46</v>
      </c>
      <c r="AK62" s="83">
        <f t="shared" si="3"/>
        <v>682558.06</v>
      </c>
      <c r="AL62" s="23">
        <f t="shared" si="4"/>
        <v>1748291.19</v>
      </c>
      <c r="AM62" s="24">
        <f t="shared" si="5"/>
        <v>1754280.18</v>
      </c>
      <c r="AN62" s="15">
        <f t="shared" si="6"/>
        <v>-5988.9899999999907</v>
      </c>
    </row>
    <row r="63" spans="1:40" ht="15" thickBot="1" x14ac:dyDescent="0.25">
      <c r="A63" s="61" t="s">
        <v>33</v>
      </c>
      <c r="B63" s="61" t="s">
        <v>34</v>
      </c>
      <c r="C63" s="85">
        <v>3004</v>
      </c>
      <c r="D63" s="86" t="s">
        <v>869</v>
      </c>
      <c r="E63" s="283" t="s">
        <v>2160</v>
      </c>
      <c r="F63" s="117">
        <v>403753.13</v>
      </c>
      <c r="G63" s="117">
        <v>74241.34</v>
      </c>
      <c r="H63" s="117">
        <v>46322.21</v>
      </c>
      <c r="J63" s="283">
        <v>169680.96</v>
      </c>
      <c r="K63" s="283">
        <v>240750.43</v>
      </c>
      <c r="M63" s="263">
        <v>3500</v>
      </c>
      <c r="N63" s="263">
        <v>31363.26</v>
      </c>
      <c r="P63" s="263">
        <v>1951.45</v>
      </c>
      <c r="S63" s="283">
        <v>-1120376.51</v>
      </c>
      <c r="T63" s="283">
        <v>1987498.73</v>
      </c>
      <c r="U63" s="96">
        <v>656574.44999999995</v>
      </c>
      <c r="Y63" s="96">
        <v>400102.5</v>
      </c>
      <c r="Z63" s="96">
        <v>31200</v>
      </c>
      <c r="AA63" s="118">
        <v>631902.5</v>
      </c>
      <c r="AD63" s="118">
        <v>304261.33</v>
      </c>
      <c r="AE63" s="118">
        <v>96464.79</v>
      </c>
      <c r="AI63" s="82">
        <f t="shared" si="1"/>
        <v>524316.67999999993</v>
      </c>
      <c r="AJ63" s="20">
        <f t="shared" si="2"/>
        <v>36814.709999999992</v>
      </c>
      <c r="AK63" s="83">
        <f t="shared" si="3"/>
        <v>487501.97</v>
      </c>
      <c r="AL63" s="23">
        <f t="shared" si="4"/>
        <v>1087876.95</v>
      </c>
      <c r="AM63" s="24">
        <f t="shared" si="5"/>
        <v>1032628.6200000001</v>
      </c>
      <c r="AN63" s="15">
        <f t="shared" si="6"/>
        <v>55248.329999999842</v>
      </c>
    </row>
    <row r="64" spans="1:40" ht="15" thickBot="1" x14ac:dyDescent="0.25">
      <c r="A64" s="61" t="s">
        <v>33</v>
      </c>
      <c r="B64" s="61" t="s">
        <v>34</v>
      </c>
      <c r="C64" s="85">
        <v>7236</v>
      </c>
      <c r="D64" s="86" t="s">
        <v>870</v>
      </c>
      <c r="E64" s="283" t="s">
        <v>2161</v>
      </c>
      <c r="F64" s="117">
        <v>606860.81000000006</v>
      </c>
      <c r="G64" s="117">
        <v>10025</v>
      </c>
      <c r="H64" s="117">
        <v>85836.13</v>
      </c>
      <c r="J64" s="283">
        <v>176308.98</v>
      </c>
      <c r="K64" s="283">
        <v>181762</v>
      </c>
      <c r="M64" s="263">
        <v>3100</v>
      </c>
      <c r="N64" s="263">
        <v>45871.61</v>
      </c>
      <c r="P64" s="263">
        <v>0</v>
      </c>
      <c r="R64" s="283">
        <v>418050.96</v>
      </c>
      <c r="S64" s="283">
        <v>217407.24</v>
      </c>
      <c r="T64" s="283">
        <v>132947.94</v>
      </c>
      <c r="U64" s="96">
        <v>1242727.8899999999</v>
      </c>
      <c r="V64" s="96">
        <v>40000</v>
      </c>
      <c r="Y64" s="96">
        <v>355548.5</v>
      </c>
      <c r="Z64" s="96">
        <v>61000</v>
      </c>
      <c r="AA64" s="118">
        <v>803798.5</v>
      </c>
      <c r="AD64" s="118">
        <v>452584.72</v>
      </c>
      <c r="AE64" s="118">
        <v>65889</v>
      </c>
      <c r="AH64" s="118">
        <v>2604</v>
      </c>
      <c r="AI64" s="82">
        <f t="shared" si="1"/>
        <v>702721.94000000006</v>
      </c>
      <c r="AJ64" s="20">
        <f t="shared" si="2"/>
        <v>48971.61</v>
      </c>
      <c r="AK64" s="83">
        <f t="shared" si="3"/>
        <v>653750.33000000007</v>
      </c>
      <c r="AL64" s="23">
        <f t="shared" si="4"/>
        <v>1699276.39</v>
      </c>
      <c r="AM64" s="24">
        <f t="shared" si="5"/>
        <v>1324876.22</v>
      </c>
      <c r="AN64" s="15">
        <f t="shared" si="6"/>
        <v>374400.16999999993</v>
      </c>
    </row>
    <row r="65" spans="1:40" ht="15" thickBot="1" x14ac:dyDescent="0.25">
      <c r="A65" s="61" t="s">
        <v>33</v>
      </c>
      <c r="B65" s="61" t="s">
        <v>34</v>
      </c>
      <c r="C65" s="85">
        <v>5706</v>
      </c>
      <c r="D65" s="86" t="s">
        <v>871</v>
      </c>
      <c r="E65" s="283" t="s">
        <v>2163</v>
      </c>
      <c r="F65" s="117">
        <v>638388.65</v>
      </c>
      <c r="G65" s="117">
        <v>210733.75</v>
      </c>
      <c r="H65" s="117">
        <v>217333.76000000001</v>
      </c>
      <c r="J65" s="283">
        <v>385620.39</v>
      </c>
      <c r="K65" s="283">
        <v>292658.67</v>
      </c>
      <c r="M65" s="263">
        <v>15600</v>
      </c>
      <c r="N65" s="263">
        <v>54783.27</v>
      </c>
      <c r="P65" s="263">
        <v>3730</v>
      </c>
      <c r="R65" s="283">
        <v>-1499661.35</v>
      </c>
      <c r="S65" s="283">
        <v>0.94</v>
      </c>
      <c r="T65" s="283">
        <v>2590732.39</v>
      </c>
      <c r="U65" s="96">
        <v>1625736.93</v>
      </c>
      <c r="Y65" s="96">
        <v>1090884</v>
      </c>
      <c r="Z65" s="96">
        <v>97726</v>
      </c>
      <c r="AA65" s="118">
        <v>1601860</v>
      </c>
      <c r="AD65" s="118">
        <v>508813.41</v>
      </c>
      <c r="AE65" s="118">
        <v>30338.55</v>
      </c>
      <c r="AI65" s="82">
        <f t="shared" si="1"/>
        <v>1066456.1600000001</v>
      </c>
      <c r="AJ65" s="20">
        <f t="shared" si="2"/>
        <v>74113.26999999999</v>
      </c>
      <c r="AK65" s="83">
        <f t="shared" si="3"/>
        <v>992342.89000000013</v>
      </c>
      <c r="AL65" s="23">
        <f t="shared" si="4"/>
        <v>2814346.9299999997</v>
      </c>
      <c r="AM65" s="24">
        <f t="shared" si="5"/>
        <v>2141011.96</v>
      </c>
      <c r="AN65" s="15">
        <f t="shared" si="6"/>
        <v>673334.96999999974</v>
      </c>
    </row>
    <row r="66" spans="1:40" s="83" customFormat="1" ht="15" thickBot="1" x14ac:dyDescent="0.25">
      <c r="A66" s="282" t="s">
        <v>33</v>
      </c>
      <c r="B66" s="282" t="s">
        <v>34</v>
      </c>
      <c r="C66" s="294">
        <v>1949</v>
      </c>
      <c r="D66" s="295" t="s">
        <v>872</v>
      </c>
      <c r="E66" s="283" t="s">
        <v>2164</v>
      </c>
      <c r="F66" s="117">
        <v>986102</v>
      </c>
      <c r="G66" s="117">
        <v>340701.88</v>
      </c>
      <c r="H66" s="117">
        <v>29904.62</v>
      </c>
      <c r="I66" s="117"/>
      <c r="J66" s="283">
        <v>1140176.3700000001</v>
      </c>
      <c r="K66" s="283">
        <v>221013.1</v>
      </c>
      <c r="L66" s="283"/>
      <c r="M66" s="263">
        <v>1500</v>
      </c>
      <c r="N66" s="263">
        <v>36140.449999999997</v>
      </c>
      <c r="O66" s="263"/>
      <c r="P66" s="263">
        <v>344.36</v>
      </c>
      <c r="Q66" s="283"/>
      <c r="R66" s="283">
        <v>150061.75</v>
      </c>
      <c r="S66" s="283">
        <v>703960.82</v>
      </c>
      <c r="T66" s="283">
        <v>2642678.98</v>
      </c>
      <c r="U66" s="96">
        <v>592919.13</v>
      </c>
      <c r="V66" s="96"/>
      <c r="W66" s="96"/>
      <c r="X66" s="96"/>
      <c r="Y66" s="96">
        <v>619535</v>
      </c>
      <c r="Z66" s="96">
        <v>76000</v>
      </c>
      <c r="AA66" s="118">
        <v>836035</v>
      </c>
      <c r="AB66" s="118"/>
      <c r="AC66" s="118"/>
      <c r="AD66" s="118">
        <v>313146.69</v>
      </c>
      <c r="AE66" s="118">
        <v>102807.7</v>
      </c>
      <c r="AF66" s="118"/>
      <c r="AG66" s="118"/>
      <c r="AH66" s="118">
        <v>8321.89</v>
      </c>
      <c r="AI66" s="82">
        <f t="shared" si="1"/>
        <v>1356708.5</v>
      </c>
      <c r="AJ66" s="20">
        <f t="shared" si="2"/>
        <v>37984.81</v>
      </c>
      <c r="AK66" s="83">
        <f t="shared" si="3"/>
        <v>1318723.69</v>
      </c>
      <c r="AL66" s="23">
        <f t="shared" si="4"/>
        <v>1288454.1299999999</v>
      </c>
      <c r="AM66" s="24">
        <f t="shared" si="5"/>
        <v>1260311.2799999998</v>
      </c>
      <c r="AN66" s="15">
        <f t="shared" si="6"/>
        <v>28142.850000000093</v>
      </c>
    </row>
    <row r="67" spans="1:40" ht="15" thickBot="1" x14ac:dyDescent="0.25">
      <c r="A67" s="61" t="s">
        <v>33</v>
      </c>
      <c r="B67" s="61" t="s">
        <v>34</v>
      </c>
      <c r="C67" s="85">
        <v>3449</v>
      </c>
      <c r="D67" s="86" t="s">
        <v>873</v>
      </c>
      <c r="E67" s="283" t="s">
        <v>2167</v>
      </c>
      <c r="F67" s="117">
        <v>718251.49</v>
      </c>
      <c r="G67" s="117">
        <v>51546.25</v>
      </c>
      <c r="H67" s="117">
        <v>92165.01</v>
      </c>
      <c r="J67" s="283">
        <v>875439</v>
      </c>
      <c r="K67" s="283">
        <v>381703.29</v>
      </c>
      <c r="M67" s="263">
        <v>6000</v>
      </c>
      <c r="N67" s="263">
        <v>52940.49</v>
      </c>
      <c r="P67" s="263">
        <v>2630</v>
      </c>
      <c r="S67" s="283">
        <v>290199.67999999999</v>
      </c>
      <c r="T67" s="283">
        <v>1770327</v>
      </c>
      <c r="U67" s="96">
        <v>851939.81</v>
      </c>
      <c r="Y67" s="96">
        <v>484405.8</v>
      </c>
      <c r="Z67" s="96">
        <v>7500</v>
      </c>
      <c r="AA67" s="118">
        <v>782805.8</v>
      </c>
      <c r="AD67" s="118">
        <v>456368.05</v>
      </c>
      <c r="AE67" s="118">
        <v>58775.89</v>
      </c>
      <c r="AI67" s="82">
        <f t="shared" si="1"/>
        <v>861962.75</v>
      </c>
      <c r="AJ67" s="20">
        <f t="shared" si="2"/>
        <v>61570.49</v>
      </c>
      <c r="AK67" s="83">
        <f t="shared" si="3"/>
        <v>800392.26</v>
      </c>
      <c r="AL67" s="23">
        <f t="shared" si="4"/>
        <v>1343845.61</v>
      </c>
      <c r="AM67" s="24">
        <f t="shared" si="5"/>
        <v>1297949.74</v>
      </c>
      <c r="AN67" s="15">
        <f t="shared" si="6"/>
        <v>45895.870000000112</v>
      </c>
    </row>
    <row r="68" spans="1:40" ht="15" thickBot="1" x14ac:dyDescent="0.25">
      <c r="A68" s="61" t="s">
        <v>33</v>
      </c>
      <c r="B68" s="61" t="s">
        <v>34</v>
      </c>
      <c r="C68" s="85">
        <v>4604</v>
      </c>
      <c r="D68" s="86" t="s">
        <v>874</v>
      </c>
      <c r="E68" s="283" t="s">
        <v>2168</v>
      </c>
      <c r="F68" s="117">
        <v>532233.17000000004</v>
      </c>
      <c r="G68" s="117">
        <v>52667.34</v>
      </c>
      <c r="H68" s="117">
        <v>159644.84</v>
      </c>
      <c r="J68" s="283">
        <v>868985.01</v>
      </c>
      <c r="K68" s="283">
        <v>676578.6</v>
      </c>
      <c r="M68" s="263">
        <v>32208</v>
      </c>
      <c r="N68" s="263">
        <v>36050.019999999997</v>
      </c>
      <c r="P68" s="263">
        <v>482.64</v>
      </c>
      <c r="T68" s="283">
        <v>3470807.24</v>
      </c>
      <c r="U68" s="96">
        <v>839788.18</v>
      </c>
      <c r="Y68" s="96">
        <v>290790</v>
      </c>
      <c r="AA68" s="118">
        <v>576240</v>
      </c>
      <c r="AD68" s="118">
        <v>395425.05</v>
      </c>
      <c r="AE68" s="118">
        <v>41924.18</v>
      </c>
      <c r="AI68" s="82">
        <f t="shared" ref="AI68:AI131" si="7">SUM(F68:I68)</f>
        <v>744545.35</v>
      </c>
      <c r="AJ68" s="20">
        <f t="shared" si="2"/>
        <v>68740.659999999989</v>
      </c>
      <c r="AK68" s="83">
        <f t="shared" si="3"/>
        <v>675804.69</v>
      </c>
      <c r="AL68" s="23">
        <f t="shared" si="4"/>
        <v>1130578.1800000002</v>
      </c>
      <c r="AM68" s="24">
        <f t="shared" si="5"/>
        <v>1013589.2300000001</v>
      </c>
      <c r="AN68" s="15">
        <f t="shared" si="6"/>
        <v>116988.95000000007</v>
      </c>
    </row>
    <row r="69" spans="1:40" ht="15" thickBot="1" x14ac:dyDescent="0.25">
      <c r="A69" s="61" t="s">
        <v>33</v>
      </c>
      <c r="B69" s="61" t="s">
        <v>34</v>
      </c>
      <c r="C69" s="85">
        <v>2993</v>
      </c>
      <c r="D69" s="86" t="s">
        <v>875</v>
      </c>
      <c r="E69" s="283" t="s">
        <v>2169</v>
      </c>
      <c r="F69" s="117">
        <v>190632.2</v>
      </c>
      <c r="G69" s="117">
        <v>74628.289999999994</v>
      </c>
      <c r="H69" s="117">
        <v>29011.42</v>
      </c>
      <c r="J69" s="283">
        <v>186140.26</v>
      </c>
      <c r="K69" s="283">
        <v>610779.4</v>
      </c>
      <c r="M69" s="263">
        <v>3994.44</v>
      </c>
      <c r="N69" s="263">
        <v>32858.94</v>
      </c>
      <c r="P69" s="263">
        <v>1580</v>
      </c>
      <c r="S69" s="283">
        <v>-175425.58</v>
      </c>
      <c r="T69" s="283">
        <v>1201384.94</v>
      </c>
      <c r="U69" s="96">
        <v>524292.52</v>
      </c>
      <c r="Y69" s="96">
        <v>400885</v>
      </c>
      <c r="Z69" s="96">
        <v>7500</v>
      </c>
      <c r="AA69" s="118">
        <v>577935</v>
      </c>
      <c r="AD69" s="118">
        <v>271045.94</v>
      </c>
      <c r="AE69" s="118">
        <v>30575.75</v>
      </c>
      <c r="AI69" s="82">
        <f t="shared" si="7"/>
        <v>294271.90999999997</v>
      </c>
      <c r="AJ69" s="20">
        <f t="shared" ref="AJ69:AJ132" si="8">SUM(M69:P69)</f>
        <v>38433.380000000005</v>
      </c>
      <c r="AK69" s="83">
        <f t="shared" ref="AK69:AK132" si="9">AI69-AJ69</f>
        <v>255838.52999999997</v>
      </c>
      <c r="AL69" s="23">
        <f t="shared" ref="AL69:AL132" si="10">SUM(U69:Z69)</f>
        <v>932677.52</v>
      </c>
      <c r="AM69" s="24">
        <f t="shared" ref="AM69:AM132" si="11">SUM(AA69:AH69)</f>
        <v>879556.69</v>
      </c>
      <c r="AN69" s="15">
        <f t="shared" ref="AN69:AN132" si="12">AL69-AM69</f>
        <v>53120.830000000075</v>
      </c>
    </row>
    <row r="70" spans="1:40" ht="15" thickBot="1" x14ac:dyDescent="0.25">
      <c r="A70" s="61" t="s">
        <v>33</v>
      </c>
      <c r="B70" s="61" t="s">
        <v>34</v>
      </c>
      <c r="C70" s="85">
        <v>4393</v>
      </c>
      <c r="D70" s="86" t="s">
        <v>876</v>
      </c>
      <c r="E70" s="283" t="s">
        <v>2171</v>
      </c>
      <c r="F70" s="117">
        <v>448486.85</v>
      </c>
      <c r="G70" s="117">
        <v>24900.26</v>
      </c>
      <c r="H70" s="117">
        <v>69705.67</v>
      </c>
      <c r="J70" s="283">
        <v>361184.92</v>
      </c>
      <c r="K70" s="283">
        <v>244394.91</v>
      </c>
      <c r="M70" s="263">
        <v>1550</v>
      </c>
      <c r="N70" s="263">
        <v>45200</v>
      </c>
      <c r="P70" s="263">
        <v>0.02</v>
      </c>
      <c r="S70" s="283">
        <v>-1490846.97</v>
      </c>
      <c r="T70" s="283">
        <v>2538134.58</v>
      </c>
      <c r="U70" s="96">
        <v>709186.39</v>
      </c>
      <c r="Y70" s="96">
        <v>1079177.5</v>
      </c>
      <c r="Z70" s="96">
        <v>57800</v>
      </c>
      <c r="AA70" s="118">
        <v>1350577.5</v>
      </c>
      <c r="AD70" s="118">
        <v>416437.46</v>
      </c>
      <c r="AE70" s="118">
        <v>11789.95</v>
      </c>
      <c r="AH70" s="118">
        <v>1302</v>
      </c>
      <c r="AI70" s="82">
        <f t="shared" si="7"/>
        <v>543092.78</v>
      </c>
      <c r="AJ70" s="20">
        <f t="shared" si="8"/>
        <v>46750.02</v>
      </c>
      <c r="AK70" s="83">
        <f t="shared" si="9"/>
        <v>496342.76</v>
      </c>
      <c r="AL70" s="23">
        <f t="shared" si="10"/>
        <v>1846163.8900000001</v>
      </c>
      <c r="AM70" s="24">
        <f t="shared" si="11"/>
        <v>1780106.91</v>
      </c>
      <c r="AN70" s="15">
        <f t="shared" si="12"/>
        <v>66056.980000000214</v>
      </c>
    </row>
    <row r="71" spans="1:40" ht="15" thickBot="1" x14ac:dyDescent="0.25">
      <c r="A71" s="61" t="s">
        <v>33</v>
      </c>
      <c r="B71" s="61" t="s">
        <v>34</v>
      </c>
      <c r="C71" s="85">
        <v>2760</v>
      </c>
      <c r="D71" s="86" t="s">
        <v>877</v>
      </c>
      <c r="E71" s="283" t="s">
        <v>2172</v>
      </c>
      <c r="F71" s="117">
        <v>500890.77</v>
      </c>
      <c r="G71" s="117">
        <v>0</v>
      </c>
      <c r="H71" s="117">
        <v>51473.9</v>
      </c>
      <c r="J71" s="283">
        <v>312983.03999999998</v>
      </c>
      <c r="K71" s="283">
        <v>434295.76</v>
      </c>
      <c r="M71" s="263">
        <v>4000</v>
      </c>
      <c r="N71" s="263">
        <v>44525</v>
      </c>
      <c r="P71" s="263">
        <v>0</v>
      </c>
      <c r="S71" s="283">
        <v>-684074.32</v>
      </c>
      <c r="T71" s="283">
        <v>1881601.57</v>
      </c>
      <c r="U71" s="96">
        <v>914028.3</v>
      </c>
      <c r="Y71" s="96">
        <v>619090</v>
      </c>
      <c r="Z71" s="96">
        <v>12500</v>
      </c>
      <c r="AA71" s="118">
        <v>935640</v>
      </c>
      <c r="AD71" s="118">
        <v>325860.25</v>
      </c>
      <c r="AE71" s="118">
        <v>88300.83</v>
      </c>
      <c r="AI71" s="82">
        <f t="shared" si="7"/>
        <v>552364.67000000004</v>
      </c>
      <c r="AJ71" s="20">
        <f t="shared" si="8"/>
        <v>48525</v>
      </c>
      <c r="AK71" s="83">
        <f t="shared" si="9"/>
        <v>503839.67000000004</v>
      </c>
      <c r="AL71" s="23">
        <f t="shared" si="10"/>
        <v>1545618.3</v>
      </c>
      <c r="AM71" s="24">
        <f t="shared" si="11"/>
        <v>1349801.08</v>
      </c>
      <c r="AN71" s="15">
        <f t="shared" si="12"/>
        <v>195817.21999999997</v>
      </c>
    </row>
    <row r="72" spans="1:40" ht="15" thickBot="1" x14ac:dyDescent="0.25">
      <c r="A72" s="61" t="s">
        <v>33</v>
      </c>
      <c r="B72" s="61" t="s">
        <v>34</v>
      </c>
      <c r="C72" s="85">
        <v>4335</v>
      </c>
      <c r="D72" s="86" t="s">
        <v>878</v>
      </c>
      <c r="E72" s="283" t="s">
        <v>2173</v>
      </c>
      <c r="F72" s="117">
        <v>520562.14</v>
      </c>
      <c r="G72" s="117">
        <v>55162</v>
      </c>
      <c r="H72" s="117">
        <v>28405.29</v>
      </c>
      <c r="J72" s="283">
        <v>531349.30000000005</v>
      </c>
      <c r="K72" s="283">
        <v>210219.84</v>
      </c>
      <c r="M72" s="263">
        <v>3570</v>
      </c>
      <c r="N72" s="263">
        <v>26803.63</v>
      </c>
      <c r="P72" s="263">
        <v>1935</v>
      </c>
      <c r="R72" s="283">
        <v>-1595274.18</v>
      </c>
      <c r="T72" s="283">
        <v>2618687.59</v>
      </c>
      <c r="U72" s="96">
        <v>927793.48</v>
      </c>
      <c r="Y72" s="96">
        <v>177712.5</v>
      </c>
      <c r="AA72" s="118">
        <v>457362.5</v>
      </c>
      <c r="AD72" s="118">
        <v>259081</v>
      </c>
      <c r="AE72" s="118">
        <v>71357.95</v>
      </c>
      <c r="AH72" s="118">
        <v>5168</v>
      </c>
      <c r="AI72" s="82">
        <f t="shared" si="7"/>
        <v>604129.43000000005</v>
      </c>
      <c r="AJ72" s="20">
        <f t="shared" si="8"/>
        <v>32308.63</v>
      </c>
      <c r="AK72" s="83">
        <f t="shared" si="9"/>
        <v>571820.80000000005</v>
      </c>
      <c r="AL72" s="23">
        <f t="shared" si="10"/>
        <v>1105505.98</v>
      </c>
      <c r="AM72" s="24">
        <f t="shared" si="11"/>
        <v>792969.45</v>
      </c>
      <c r="AN72" s="15">
        <f t="shared" si="12"/>
        <v>312536.53000000003</v>
      </c>
    </row>
    <row r="73" spans="1:40" ht="15" thickBot="1" x14ac:dyDescent="0.25">
      <c r="A73" s="61" t="s">
        <v>33</v>
      </c>
      <c r="B73" s="61" t="s">
        <v>34</v>
      </c>
      <c r="C73" s="85">
        <v>2477</v>
      </c>
      <c r="D73" s="86" t="s">
        <v>879</v>
      </c>
      <c r="E73" s="283" t="s">
        <v>2174</v>
      </c>
      <c r="F73" s="117">
        <v>326178.90000000002</v>
      </c>
      <c r="G73" s="117">
        <v>102570.07</v>
      </c>
      <c r="H73" s="117">
        <v>37369.35</v>
      </c>
      <c r="J73" s="283">
        <v>29901.88</v>
      </c>
      <c r="K73" s="283">
        <v>117904.08</v>
      </c>
      <c r="M73" s="263">
        <v>2000</v>
      </c>
      <c r="N73" s="263">
        <v>38367.85</v>
      </c>
      <c r="P73" s="263">
        <v>530</v>
      </c>
      <c r="S73" s="283">
        <v>48036.44</v>
      </c>
      <c r="T73" s="283">
        <v>2255161.35</v>
      </c>
      <c r="U73" s="96">
        <v>627686.12</v>
      </c>
      <c r="V73" s="96">
        <v>77000</v>
      </c>
      <c r="Y73" s="96">
        <v>425910</v>
      </c>
      <c r="Z73" s="96">
        <v>40800</v>
      </c>
      <c r="AA73" s="118">
        <v>528310</v>
      </c>
      <c r="AD73" s="118">
        <v>327423</v>
      </c>
      <c r="AE73" s="118">
        <v>22762.93</v>
      </c>
      <c r="AH73" s="118">
        <v>868.01</v>
      </c>
      <c r="AI73" s="82">
        <f t="shared" si="7"/>
        <v>466118.32</v>
      </c>
      <c r="AJ73" s="20">
        <f t="shared" si="8"/>
        <v>40897.85</v>
      </c>
      <c r="AK73" s="83">
        <f t="shared" si="9"/>
        <v>425220.47000000003</v>
      </c>
      <c r="AL73" s="23">
        <f t="shared" si="10"/>
        <v>1171396.1200000001</v>
      </c>
      <c r="AM73" s="24">
        <f t="shared" si="11"/>
        <v>879363.94000000006</v>
      </c>
      <c r="AN73" s="15">
        <f t="shared" si="12"/>
        <v>292032.18000000005</v>
      </c>
    </row>
    <row r="74" spans="1:40" ht="15" thickBot="1" x14ac:dyDescent="0.25">
      <c r="A74" s="61" t="s">
        <v>33</v>
      </c>
      <c r="B74" s="61" t="s">
        <v>34</v>
      </c>
      <c r="C74" s="85">
        <v>5216</v>
      </c>
      <c r="D74" s="86" t="s">
        <v>880</v>
      </c>
      <c r="E74" s="283" t="s">
        <v>2175</v>
      </c>
      <c r="F74" s="117">
        <v>930285.81</v>
      </c>
      <c r="G74" s="117">
        <v>260845.03</v>
      </c>
      <c r="H74" s="117">
        <v>54189.82</v>
      </c>
      <c r="J74" s="283">
        <v>681928.85</v>
      </c>
      <c r="K74" s="283">
        <v>175211</v>
      </c>
      <c r="M74" s="263">
        <v>4900</v>
      </c>
      <c r="N74" s="263">
        <v>54975.96</v>
      </c>
      <c r="P74" s="263">
        <v>1441.65</v>
      </c>
      <c r="S74" s="283">
        <v>-951819.8</v>
      </c>
      <c r="T74" s="283">
        <v>2065017.96</v>
      </c>
      <c r="U74" s="96">
        <v>1373954.58</v>
      </c>
      <c r="V74" s="96">
        <v>452475</v>
      </c>
      <c r="Y74" s="96">
        <v>445864.4</v>
      </c>
      <c r="Z74" s="96">
        <v>13090.6</v>
      </c>
      <c r="AA74" s="118">
        <v>797306</v>
      </c>
      <c r="AD74" s="118">
        <v>420747.74</v>
      </c>
      <c r="AE74" s="118">
        <v>42346.09</v>
      </c>
      <c r="AH74" s="118">
        <v>434.01</v>
      </c>
      <c r="AI74" s="82">
        <f t="shared" si="7"/>
        <v>1245320.6600000001</v>
      </c>
      <c r="AJ74" s="20">
        <f t="shared" si="8"/>
        <v>61317.61</v>
      </c>
      <c r="AK74" s="83">
        <f t="shared" si="9"/>
        <v>1184003.05</v>
      </c>
      <c r="AL74" s="23">
        <f t="shared" si="10"/>
        <v>2285384.58</v>
      </c>
      <c r="AM74" s="24">
        <f t="shared" si="11"/>
        <v>1260833.8400000001</v>
      </c>
      <c r="AN74" s="15">
        <f t="shared" si="12"/>
        <v>1024550.74</v>
      </c>
    </row>
    <row r="75" spans="1:40" s="82" customFormat="1" ht="15" thickBot="1" x14ac:dyDescent="0.25">
      <c r="A75" s="61" t="s">
        <v>33</v>
      </c>
      <c r="B75" s="61" t="s">
        <v>34</v>
      </c>
      <c r="C75" s="85">
        <v>5544</v>
      </c>
      <c r="D75" s="86" t="s">
        <v>881</v>
      </c>
      <c r="E75" s="283" t="s">
        <v>2176</v>
      </c>
      <c r="F75" s="117">
        <v>1165488.18</v>
      </c>
      <c r="G75" s="117">
        <v>264586.12</v>
      </c>
      <c r="H75" s="117">
        <v>255427.21</v>
      </c>
      <c r="I75" s="117"/>
      <c r="J75" s="283">
        <v>385313.79</v>
      </c>
      <c r="K75" s="283">
        <v>678783.54</v>
      </c>
      <c r="L75" s="283"/>
      <c r="M75" s="263">
        <v>10290</v>
      </c>
      <c r="N75" s="263">
        <v>91176.67</v>
      </c>
      <c r="O75" s="263"/>
      <c r="P75" s="263">
        <v>2672</v>
      </c>
      <c r="Q75" s="283"/>
      <c r="R75" s="283"/>
      <c r="S75" s="283">
        <v>-250903.15</v>
      </c>
      <c r="T75" s="283">
        <v>2127187.88</v>
      </c>
      <c r="U75" s="96">
        <v>1699365.79</v>
      </c>
      <c r="V75" s="96">
        <v>61900</v>
      </c>
      <c r="W75" s="96">
        <v>300</v>
      </c>
      <c r="X75" s="96"/>
      <c r="Y75" s="96">
        <v>123800</v>
      </c>
      <c r="Z75" s="96">
        <v>99800</v>
      </c>
      <c r="AA75" s="118">
        <v>602930</v>
      </c>
      <c r="AB75" s="118"/>
      <c r="AC75" s="118"/>
      <c r="AD75" s="118">
        <v>385054.71999999997</v>
      </c>
      <c r="AE75" s="118">
        <v>116329.63</v>
      </c>
      <c r="AF75" s="118"/>
      <c r="AG75" s="118"/>
      <c r="AH75" s="118"/>
      <c r="AI75" s="82">
        <f t="shared" si="7"/>
        <v>1685501.5099999998</v>
      </c>
      <c r="AJ75" s="20">
        <f t="shared" si="8"/>
        <v>104138.67</v>
      </c>
      <c r="AK75" s="83">
        <f t="shared" si="9"/>
        <v>1581362.8399999999</v>
      </c>
      <c r="AL75" s="23">
        <f t="shared" si="10"/>
        <v>1985165.79</v>
      </c>
      <c r="AM75" s="24">
        <f t="shared" si="11"/>
        <v>1104314.3500000001</v>
      </c>
      <c r="AN75" s="15">
        <f t="shared" si="12"/>
        <v>880851.44</v>
      </c>
    </row>
    <row r="76" spans="1:40" ht="15" thickBot="1" x14ac:dyDescent="0.25">
      <c r="A76" s="61" t="s">
        <v>33</v>
      </c>
      <c r="B76" s="61" t="s">
        <v>34</v>
      </c>
      <c r="C76" s="85">
        <v>2866</v>
      </c>
      <c r="D76" s="86" t="s">
        <v>882</v>
      </c>
      <c r="E76" s="283" t="s">
        <v>2310</v>
      </c>
      <c r="F76" s="117">
        <v>1059193.98</v>
      </c>
      <c r="G76" s="117">
        <v>129997.1</v>
      </c>
      <c r="H76" s="117">
        <v>75129.83</v>
      </c>
      <c r="J76" s="283">
        <v>860107.66</v>
      </c>
      <c r="K76" s="283">
        <v>794988.68</v>
      </c>
      <c r="M76" s="263">
        <v>4874</v>
      </c>
      <c r="N76" s="263">
        <v>42842.33</v>
      </c>
      <c r="S76" s="283">
        <v>328085.96999999997</v>
      </c>
      <c r="T76" s="283">
        <v>3692657.78</v>
      </c>
      <c r="U76" s="96">
        <v>830277.56</v>
      </c>
      <c r="V76" s="96">
        <v>133630</v>
      </c>
      <c r="Y76" s="96">
        <v>705442.5</v>
      </c>
      <c r="Z76" s="96">
        <v>73000</v>
      </c>
      <c r="AA76" s="118">
        <v>975142.5</v>
      </c>
      <c r="AD76" s="118">
        <v>328306.28999999998</v>
      </c>
      <c r="AE76" s="118">
        <v>141380.25</v>
      </c>
      <c r="AH76" s="118">
        <v>1302</v>
      </c>
      <c r="AI76" s="82">
        <f t="shared" si="7"/>
        <v>1264320.9100000001</v>
      </c>
      <c r="AJ76" s="20">
        <f t="shared" si="8"/>
        <v>47716.33</v>
      </c>
      <c r="AK76" s="83">
        <f t="shared" si="9"/>
        <v>1216604.58</v>
      </c>
      <c r="AL76" s="23">
        <f t="shared" si="10"/>
        <v>1742350.06</v>
      </c>
      <c r="AM76" s="24">
        <f t="shared" si="11"/>
        <v>1446131.04</v>
      </c>
      <c r="AN76" s="15">
        <f t="shared" si="12"/>
        <v>296219.02</v>
      </c>
    </row>
    <row r="77" spans="1:40" ht="15" thickBot="1" x14ac:dyDescent="0.25">
      <c r="A77" s="61" t="s">
        <v>35</v>
      </c>
      <c r="B77" s="61" t="s">
        <v>36</v>
      </c>
      <c r="C77" s="85">
        <v>3680</v>
      </c>
      <c r="D77" s="86" t="s">
        <v>883</v>
      </c>
      <c r="E77" s="283" t="s">
        <v>2177</v>
      </c>
      <c r="F77" s="117">
        <v>202538.38</v>
      </c>
      <c r="G77" s="117">
        <v>59860.5</v>
      </c>
      <c r="H77" s="117">
        <v>69099.45</v>
      </c>
      <c r="J77" s="283">
        <v>2690575.34</v>
      </c>
      <c r="K77" s="283">
        <v>76489.62</v>
      </c>
      <c r="M77" s="263">
        <v>13948</v>
      </c>
      <c r="N77" s="263">
        <v>10932.3</v>
      </c>
      <c r="O77" s="263">
        <v>18000</v>
      </c>
      <c r="S77" s="283">
        <v>-62690.95</v>
      </c>
      <c r="T77" s="283">
        <v>2241713.0099999998</v>
      </c>
      <c r="U77" s="96">
        <v>667752.14</v>
      </c>
      <c r="Y77" s="96">
        <v>403320</v>
      </c>
      <c r="Z77" s="96">
        <v>15280</v>
      </c>
      <c r="AA77" s="118">
        <v>669820</v>
      </c>
      <c r="AD77" s="118">
        <v>172164.99</v>
      </c>
      <c r="AE77" s="118">
        <v>119900.05</v>
      </c>
      <c r="AI77" s="82">
        <f t="shared" si="7"/>
        <v>331498.33</v>
      </c>
      <c r="AJ77" s="20">
        <f t="shared" si="8"/>
        <v>42880.3</v>
      </c>
      <c r="AK77" s="83">
        <f t="shared" si="9"/>
        <v>288618.03000000003</v>
      </c>
      <c r="AL77" s="23">
        <f t="shared" si="10"/>
        <v>1086352.1400000001</v>
      </c>
      <c r="AM77" s="24">
        <f t="shared" si="11"/>
        <v>961885.04</v>
      </c>
      <c r="AN77" s="15">
        <f t="shared" si="12"/>
        <v>124467.10000000009</v>
      </c>
    </row>
    <row r="78" spans="1:40" ht="15" thickBot="1" x14ac:dyDescent="0.25">
      <c r="A78" s="61" t="s">
        <v>35</v>
      </c>
      <c r="B78" s="61" t="s">
        <v>36</v>
      </c>
      <c r="C78" s="85">
        <v>5005</v>
      </c>
      <c r="D78" s="86" t="s">
        <v>884</v>
      </c>
      <c r="E78" s="283" t="s">
        <v>2178</v>
      </c>
      <c r="F78" s="117">
        <v>227481.47</v>
      </c>
      <c r="G78" s="117">
        <v>62320.5</v>
      </c>
      <c r="H78" s="117">
        <v>49614.59</v>
      </c>
      <c r="J78" s="283">
        <v>725233.78</v>
      </c>
      <c r="K78" s="283">
        <v>399906.2</v>
      </c>
      <c r="M78" s="263">
        <v>3000</v>
      </c>
      <c r="N78" s="263">
        <v>69849.179999999993</v>
      </c>
      <c r="O78" s="263">
        <v>21200</v>
      </c>
      <c r="P78" s="263">
        <v>32331.200000000001</v>
      </c>
      <c r="S78" s="283">
        <v>-432769.21</v>
      </c>
      <c r="T78" s="283">
        <v>1881918.88</v>
      </c>
      <c r="U78" s="96">
        <v>930164.41</v>
      </c>
      <c r="Y78" s="96">
        <v>592190</v>
      </c>
      <c r="Z78" s="96">
        <v>12000</v>
      </c>
      <c r="AA78" s="118">
        <v>912990</v>
      </c>
      <c r="AD78" s="118">
        <v>506033.91999999998</v>
      </c>
      <c r="AE78" s="118">
        <v>131554</v>
      </c>
      <c r="AH78" s="118">
        <v>61740</v>
      </c>
      <c r="AI78" s="82">
        <f t="shared" si="7"/>
        <v>339416.55999999994</v>
      </c>
      <c r="AJ78" s="20">
        <f t="shared" si="8"/>
        <v>126380.37999999999</v>
      </c>
      <c r="AK78" s="83">
        <f t="shared" si="9"/>
        <v>213036.17999999993</v>
      </c>
      <c r="AL78" s="23">
        <f t="shared" si="10"/>
        <v>1534354.4100000001</v>
      </c>
      <c r="AM78" s="24">
        <f t="shared" si="11"/>
        <v>1612317.92</v>
      </c>
      <c r="AN78" s="15">
        <f t="shared" si="12"/>
        <v>-77963.509999999776</v>
      </c>
    </row>
    <row r="79" spans="1:40" ht="15" thickBot="1" x14ac:dyDescent="0.25">
      <c r="A79" s="61" t="s">
        <v>35</v>
      </c>
      <c r="B79" s="61" t="s">
        <v>36</v>
      </c>
      <c r="C79" s="85">
        <v>3048</v>
      </c>
      <c r="D79" s="86" t="s">
        <v>885</v>
      </c>
      <c r="E79" s="283" t="s">
        <v>2179</v>
      </c>
      <c r="F79" s="117">
        <v>347208.25</v>
      </c>
      <c r="G79" s="117">
        <v>25216</v>
      </c>
      <c r="H79" s="117">
        <v>44542.85</v>
      </c>
      <c r="J79" s="283">
        <v>707117.28</v>
      </c>
      <c r="K79" s="283">
        <v>1156754.21</v>
      </c>
      <c r="M79" s="263">
        <v>3500</v>
      </c>
      <c r="N79" s="263">
        <v>68550</v>
      </c>
      <c r="O79" s="263">
        <v>51300</v>
      </c>
      <c r="Q79" s="283">
        <v>5000</v>
      </c>
      <c r="S79" s="283">
        <v>13950</v>
      </c>
      <c r="T79" s="283">
        <v>1941230.36</v>
      </c>
      <c r="U79" s="96">
        <v>723083.04</v>
      </c>
      <c r="V79" s="96">
        <v>105815</v>
      </c>
      <c r="Y79" s="96">
        <v>557600</v>
      </c>
      <c r="AA79" s="118">
        <v>854650</v>
      </c>
      <c r="AD79" s="118">
        <v>234814.06</v>
      </c>
      <c r="AE79" s="118">
        <v>78437.899999999994</v>
      </c>
      <c r="AH79" s="118">
        <v>31375</v>
      </c>
      <c r="AI79" s="82">
        <f t="shared" si="7"/>
        <v>416967.1</v>
      </c>
      <c r="AJ79" s="20">
        <f t="shared" si="8"/>
        <v>123350</v>
      </c>
      <c r="AK79" s="83">
        <f t="shared" si="9"/>
        <v>293617.09999999998</v>
      </c>
      <c r="AL79" s="23">
        <f t="shared" si="10"/>
        <v>1386498.04</v>
      </c>
      <c r="AM79" s="24">
        <f t="shared" si="11"/>
        <v>1199276.96</v>
      </c>
      <c r="AN79" s="15">
        <f t="shared" si="12"/>
        <v>187221.08000000007</v>
      </c>
    </row>
    <row r="80" spans="1:40" ht="15" thickBot="1" x14ac:dyDescent="0.25">
      <c r="A80" s="61" t="s">
        <v>35</v>
      </c>
      <c r="B80" s="61" t="s">
        <v>36</v>
      </c>
      <c r="C80" s="85">
        <v>6117</v>
      </c>
      <c r="D80" s="86" t="s">
        <v>886</v>
      </c>
      <c r="E80" s="283" t="s">
        <v>2180</v>
      </c>
      <c r="F80" s="117">
        <v>501828.66</v>
      </c>
      <c r="G80" s="117">
        <v>41147.5</v>
      </c>
      <c r="H80" s="117">
        <v>37856.61</v>
      </c>
      <c r="J80" s="283">
        <v>332302.64</v>
      </c>
      <c r="K80" s="283">
        <v>36124.769999999997</v>
      </c>
      <c r="M80" s="263">
        <v>3867.89</v>
      </c>
      <c r="N80" s="263">
        <v>64510</v>
      </c>
      <c r="Q80" s="283">
        <v>5000</v>
      </c>
      <c r="T80" s="283">
        <v>1940061.77</v>
      </c>
      <c r="U80" s="96">
        <v>1047073.84</v>
      </c>
      <c r="Y80" s="96">
        <v>854273</v>
      </c>
      <c r="Z80" s="96">
        <v>20900</v>
      </c>
      <c r="AA80" s="118">
        <v>1215272</v>
      </c>
      <c r="AD80" s="118">
        <v>319868.94</v>
      </c>
      <c r="AE80" s="118">
        <v>71333.03</v>
      </c>
      <c r="AI80" s="82">
        <f t="shared" si="7"/>
        <v>580832.7699999999</v>
      </c>
      <c r="AJ80" s="20">
        <f t="shared" si="8"/>
        <v>68377.89</v>
      </c>
      <c r="AK80" s="83">
        <f t="shared" si="9"/>
        <v>512454.87999999989</v>
      </c>
      <c r="AL80" s="23">
        <f t="shared" si="10"/>
        <v>1922246.8399999999</v>
      </c>
      <c r="AM80" s="24">
        <f t="shared" si="11"/>
        <v>1606473.97</v>
      </c>
      <c r="AN80" s="15">
        <f t="shared" si="12"/>
        <v>315772.86999999988</v>
      </c>
    </row>
    <row r="81" spans="1:40" ht="15" thickBot="1" x14ac:dyDescent="0.25">
      <c r="A81" s="61" t="s">
        <v>35</v>
      </c>
      <c r="B81" s="61" t="s">
        <v>36</v>
      </c>
      <c r="C81" s="85">
        <v>3261</v>
      </c>
      <c r="D81" s="86" t="s">
        <v>887</v>
      </c>
      <c r="E81" s="283" t="s">
        <v>2181</v>
      </c>
      <c r="F81" s="117">
        <v>296059.03999999998</v>
      </c>
      <c r="G81" s="117">
        <v>17558.88</v>
      </c>
      <c r="H81" s="117">
        <v>39558.53</v>
      </c>
      <c r="J81" s="283">
        <v>265002</v>
      </c>
      <c r="K81" s="283">
        <v>27266.799999999999</v>
      </c>
      <c r="M81" s="263">
        <v>0</v>
      </c>
      <c r="N81" s="263">
        <v>40713.300000000003</v>
      </c>
      <c r="S81" s="283">
        <v>761687.4</v>
      </c>
      <c r="T81" s="283">
        <v>2076384.94</v>
      </c>
      <c r="U81" s="96">
        <v>694784.75</v>
      </c>
      <c r="V81" s="96">
        <v>85000</v>
      </c>
      <c r="Y81" s="96">
        <v>477151.5</v>
      </c>
      <c r="AA81" s="118">
        <v>695901.5</v>
      </c>
      <c r="AD81" s="118">
        <v>334728.13</v>
      </c>
      <c r="AE81" s="118">
        <v>86981.65</v>
      </c>
      <c r="AF81" s="118">
        <v>7184</v>
      </c>
      <c r="AI81" s="82">
        <f t="shared" si="7"/>
        <v>353176.44999999995</v>
      </c>
      <c r="AJ81" s="20">
        <f t="shared" si="8"/>
        <v>40713.300000000003</v>
      </c>
      <c r="AK81" s="83">
        <f t="shared" si="9"/>
        <v>312463.14999999997</v>
      </c>
      <c r="AL81" s="23">
        <f t="shared" si="10"/>
        <v>1256936.25</v>
      </c>
      <c r="AM81" s="24">
        <f t="shared" si="11"/>
        <v>1124795.28</v>
      </c>
      <c r="AN81" s="15">
        <f t="shared" si="12"/>
        <v>132140.96999999997</v>
      </c>
    </row>
    <row r="82" spans="1:40" ht="15" thickBot="1" x14ac:dyDescent="0.25">
      <c r="A82" s="61" t="s">
        <v>35</v>
      </c>
      <c r="B82" s="61" t="s">
        <v>36</v>
      </c>
      <c r="C82" s="85">
        <v>2381</v>
      </c>
      <c r="D82" s="86" t="s">
        <v>888</v>
      </c>
      <c r="E82" s="283" t="s">
        <v>2182</v>
      </c>
      <c r="F82" s="117">
        <v>349020.66</v>
      </c>
      <c r="G82" s="117">
        <v>0</v>
      </c>
      <c r="H82" s="117">
        <v>222467.77</v>
      </c>
      <c r="J82" s="283">
        <v>-16341.52</v>
      </c>
      <c r="K82" s="283">
        <v>241970.13</v>
      </c>
      <c r="M82" s="263">
        <v>52225.1</v>
      </c>
      <c r="N82" s="263">
        <v>144007.67999999999</v>
      </c>
      <c r="O82" s="263">
        <v>70000</v>
      </c>
      <c r="Q82" s="283">
        <v>10000</v>
      </c>
      <c r="T82" s="283">
        <v>1879892.65</v>
      </c>
      <c r="U82" s="96">
        <v>580092.79</v>
      </c>
      <c r="Y82" s="96">
        <v>350784</v>
      </c>
      <c r="AA82" s="118">
        <v>579084</v>
      </c>
      <c r="AB82" s="118">
        <v>1620</v>
      </c>
      <c r="AD82" s="118">
        <v>343021.65</v>
      </c>
      <c r="AE82" s="118">
        <v>102799.93</v>
      </c>
      <c r="AI82" s="82">
        <f t="shared" si="7"/>
        <v>571488.42999999993</v>
      </c>
      <c r="AJ82" s="20">
        <f t="shared" si="8"/>
        <v>266232.78000000003</v>
      </c>
      <c r="AK82" s="83">
        <f t="shared" si="9"/>
        <v>305255.64999999991</v>
      </c>
      <c r="AL82" s="23">
        <f t="shared" si="10"/>
        <v>930876.79</v>
      </c>
      <c r="AM82" s="24">
        <f t="shared" si="11"/>
        <v>1026525.5800000001</v>
      </c>
      <c r="AN82" s="15">
        <f t="shared" si="12"/>
        <v>-95648.790000000037</v>
      </c>
    </row>
    <row r="83" spans="1:40" ht="15" thickBot="1" x14ac:dyDescent="0.25">
      <c r="A83" s="61" t="s">
        <v>35</v>
      </c>
      <c r="B83" s="61" t="s">
        <v>36</v>
      </c>
      <c r="C83" s="85">
        <v>2712</v>
      </c>
      <c r="D83" s="86" t="s">
        <v>889</v>
      </c>
      <c r="E83" s="283" t="s">
        <v>2183</v>
      </c>
      <c r="F83" s="117">
        <v>324110.42</v>
      </c>
      <c r="G83" s="117">
        <v>54788.75</v>
      </c>
      <c r="H83" s="117">
        <v>38979.74</v>
      </c>
      <c r="J83" s="283">
        <v>285837.24</v>
      </c>
      <c r="K83" s="283">
        <v>231907.20000000001</v>
      </c>
      <c r="M83" s="263">
        <v>2000</v>
      </c>
      <c r="N83" s="263">
        <v>44851.77</v>
      </c>
      <c r="P83" s="263">
        <v>29.5</v>
      </c>
      <c r="S83" s="283">
        <v>112635.28</v>
      </c>
      <c r="T83" s="283">
        <v>1840507.51</v>
      </c>
      <c r="U83" s="96">
        <v>572245.09</v>
      </c>
      <c r="W83" s="96">
        <v>206.82</v>
      </c>
      <c r="Y83" s="96">
        <v>891226</v>
      </c>
      <c r="AA83" s="118">
        <v>1110626</v>
      </c>
      <c r="AD83" s="118">
        <v>219316.03</v>
      </c>
      <c r="AE83" s="118">
        <v>42205.85</v>
      </c>
      <c r="AH83" s="118">
        <v>9900</v>
      </c>
      <c r="AI83" s="82">
        <f t="shared" si="7"/>
        <v>417878.91</v>
      </c>
      <c r="AJ83" s="20">
        <f t="shared" si="8"/>
        <v>46881.27</v>
      </c>
      <c r="AK83" s="83">
        <f t="shared" si="9"/>
        <v>370997.63999999996</v>
      </c>
      <c r="AL83" s="23">
        <f t="shared" si="10"/>
        <v>1463677.91</v>
      </c>
      <c r="AM83" s="24">
        <f t="shared" si="11"/>
        <v>1382047.8800000001</v>
      </c>
      <c r="AN83" s="15">
        <f t="shared" si="12"/>
        <v>81630.029999999795</v>
      </c>
    </row>
    <row r="84" spans="1:40" ht="15" thickBot="1" x14ac:dyDescent="0.25">
      <c r="A84" s="61" t="s">
        <v>35</v>
      </c>
      <c r="B84" s="61" t="s">
        <v>36</v>
      </c>
      <c r="C84" s="85">
        <v>1686</v>
      </c>
      <c r="D84" s="86" t="s">
        <v>890</v>
      </c>
      <c r="E84" s="283" t="s">
        <v>2184</v>
      </c>
      <c r="F84" s="117">
        <v>167049.79</v>
      </c>
      <c r="G84" s="117">
        <v>18986</v>
      </c>
      <c r="H84" s="117">
        <v>77512.490000000005</v>
      </c>
      <c r="J84" s="283">
        <v>711936.05</v>
      </c>
      <c r="K84" s="283">
        <v>64118.35</v>
      </c>
      <c r="M84" s="263">
        <v>48055</v>
      </c>
      <c r="N84" s="263">
        <v>28664.84</v>
      </c>
      <c r="O84" s="263">
        <v>5000</v>
      </c>
      <c r="P84" s="263">
        <v>67500</v>
      </c>
      <c r="S84" s="283">
        <v>-28100.27</v>
      </c>
      <c r="T84" s="283">
        <v>2651073.88</v>
      </c>
      <c r="U84" s="96">
        <v>577427.98</v>
      </c>
      <c r="V84" s="96">
        <v>98300</v>
      </c>
      <c r="Y84" s="96">
        <v>351101</v>
      </c>
      <c r="AA84" s="118">
        <v>549801</v>
      </c>
      <c r="AD84" s="118">
        <v>198539.85</v>
      </c>
      <c r="AE84" s="118">
        <v>28913.97</v>
      </c>
      <c r="AI84" s="82">
        <f t="shared" si="7"/>
        <v>263548.28000000003</v>
      </c>
      <c r="AJ84" s="20">
        <f t="shared" si="8"/>
        <v>149219.84</v>
      </c>
      <c r="AK84" s="83">
        <f t="shared" si="9"/>
        <v>114328.44000000003</v>
      </c>
      <c r="AL84" s="23">
        <f t="shared" si="10"/>
        <v>1026828.98</v>
      </c>
      <c r="AM84" s="24">
        <f t="shared" si="11"/>
        <v>777254.82</v>
      </c>
      <c r="AN84" s="15">
        <f t="shared" si="12"/>
        <v>249574.16000000003</v>
      </c>
    </row>
    <row r="85" spans="1:40" ht="15" thickBot="1" x14ac:dyDescent="0.25">
      <c r="A85" s="61" t="s">
        <v>35</v>
      </c>
      <c r="B85" s="61" t="s">
        <v>36</v>
      </c>
      <c r="C85" s="85">
        <v>2512</v>
      </c>
      <c r="D85" s="86" t="s">
        <v>891</v>
      </c>
      <c r="E85" s="283" t="s">
        <v>2295</v>
      </c>
      <c r="F85" s="117">
        <v>274642.64</v>
      </c>
      <c r="G85" s="117">
        <v>23406</v>
      </c>
      <c r="H85" s="117">
        <v>13249.75</v>
      </c>
      <c r="J85" s="283">
        <v>433050.55</v>
      </c>
      <c r="K85" s="283">
        <v>195633.19</v>
      </c>
      <c r="M85" s="263">
        <v>5800</v>
      </c>
      <c r="N85" s="263">
        <v>38000</v>
      </c>
      <c r="O85" s="263">
        <v>42500</v>
      </c>
      <c r="Q85" s="283">
        <v>15000</v>
      </c>
      <c r="T85" s="283">
        <v>3200752.69</v>
      </c>
      <c r="U85" s="96">
        <v>701211.56</v>
      </c>
      <c r="V85" s="96">
        <v>91300</v>
      </c>
      <c r="Y85" s="96">
        <v>352236</v>
      </c>
      <c r="AA85" s="118">
        <v>619686</v>
      </c>
      <c r="AD85" s="118">
        <v>267250.43</v>
      </c>
      <c r="AE85" s="118">
        <v>121020.15</v>
      </c>
      <c r="AI85" s="82">
        <f t="shared" si="7"/>
        <v>311298.39</v>
      </c>
      <c r="AJ85" s="20">
        <f t="shared" si="8"/>
        <v>86300</v>
      </c>
      <c r="AK85" s="83">
        <f t="shared" si="9"/>
        <v>224998.39</v>
      </c>
      <c r="AL85" s="23">
        <f t="shared" si="10"/>
        <v>1144747.56</v>
      </c>
      <c r="AM85" s="24">
        <f t="shared" si="11"/>
        <v>1007956.58</v>
      </c>
      <c r="AN85" s="15">
        <f t="shared" si="12"/>
        <v>136790.9800000001</v>
      </c>
    </row>
    <row r="86" spans="1:40" ht="15" thickBot="1" x14ac:dyDescent="0.25">
      <c r="A86" s="61" t="s">
        <v>315</v>
      </c>
      <c r="B86" s="61" t="s">
        <v>46</v>
      </c>
      <c r="C86" s="85">
        <v>3664</v>
      </c>
      <c r="D86" s="86" t="s">
        <v>892</v>
      </c>
      <c r="E86" s="283" t="s">
        <v>2185</v>
      </c>
      <c r="F86" s="117">
        <v>831307.67</v>
      </c>
      <c r="G86" s="117">
        <v>19416.25</v>
      </c>
      <c r="H86" s="117">
        <v>49043.65</v>
      </c>
      <c r="J86" s="283">
        <v>198314.64</v>
      </c>
      <c r="K86" s="283">
        <v>981348.09</v>
      </c>
      <c r="M86" s="263">
        <v>1870</v>
      </c>
      <c r="N86" s="263">
        <v>32137.34</v>
      </c>
      <c r="P86" s="263">
        <v>813.37</v>
      </c>
      <c r="Q86" s="283">
        <v>276717</v>
      </c>
      <c r="S86" s="283">
        <v>-68203.58</v>
      </c>
      <c r="T86" s="283">
        <v>1975689.39</v>
      </c>
      <c r="U86" s="96">
        <v>613242.47</v>
      </c>
      <c r="V86" s="96">
        <v>101690</v>
      </c>
      <c r="Y86" s="96">
        <v>613906</v>
      </c>
      <c r="AA86" s="118">
        <v>970686</v>
      </c>
      <c r="AD86" s="118">
        <v>397544.24</v>
      </c>
      <c r="AE86" s="118">
        <v>182197.78</v>
      </c>
      <c r="AI86" s="82">
        <f t="shared" si="7"/>
        <v>899767.57000000007</v>
      </c>
      <c r="AJ86" s="20">
        <f t="shared" si="8"/>
        <v>34820.71</v>
      </c>
      <c r="AK86" s="83">
        <f t="shared" si="9"/>
        <v>864946.8600000001</v>
      </c>
      <c r="AL86" s="23">
        <f t="shared" si="10"/>
        <v>1328838.47</v>
      </c>
      <c r="AM86" s="24">
        <f t="shared" si="11"/>
        <v>1550428.02</v>
      </c>
      <c r="AN86" s="15">
        <f t="shared" si="12"/>
        <v>-221589.55000000005</v>
      </c>
    </row>
    <row r="87" spans="1:40" ht="15" thickBot="1" x14ac:dyDescent="0.25">
      <c r="A87" s="61" t="s">
        <v>315</v>
      </c>
      <c r="B87" s="61" t="s">
        <v>46</v>
      </c>
      <c r="C87" s="85">
        <v>7927</v>
      </c>
      <c r="D87" s="86" t="s">
        <v>893</v>
      </c>
      <c r="E87" s="283" t="s">
        <v>2186</v>
      </c>
      <c r="F87" s="117">
        <v>2065972.14</v>
      </c>
      <c r="G87" s="117">
        <v>50546.95</v>
      </c>
      <c r="H87" s="117">
        <v>116332.38</v>
      </c>
      <c r="J87" s="283">
        <v>1741596.7</v>
      </c>
      <c r="K87" s="283">
        <v>795441.44</v>
      </c>
      <c r="M87" s="263">
        <v>1000</v>
      </c>
      <c r="N87" s="263">
        <v>33200.57</v>
      </c>
      <c r="P87" s="263">
        <v>377435.04</v>
      </c>
      <c r="Q87" s="283">
        <v>4230</v>
      </c>
      <c r="S87" s="283">
        <v>1290611.2</v>
      </c>
      <c r="T87" s="283">
        <v>3812204.74</v>
      </c>
      <c r="U87" s="96">
        <v>1203120.03</v>
      </c>
      <c r="W87" s="96">
        <v>0.35</v>
      </c>
      <c r="Y87" s="96">
        <v>507199</v>
      </c>
      <c r="Z87" s="96">
        <v>82000</v>
      </c>
      <c r="AA87" s="118">
        <v>998949</v>
      </c>
      <c r="AD87" s="118">
        <v>507046.23</v>
      </c>
      <c r="AE87" s="118">
        <v>248635.21</v>
      </c>
      <c r="AI87" s="82">
        <f t="shared" si="7"/>
        <v>2232851.4699999997</v>
      </c>
      <c r="AJ87" s="20">
        <f t="shared" si="8"/>
        <v>411635.61</v>
      </c>
      <c r="AK87" s="83">
        <f t="shared" si="9"/>
        <v>1821215.8599999999</v>
      </c>
      <c r="AL87" s="23">
        <f t="shared" si="10"/>
        <v>1792319.3800000001</v>
      </c>
      <c r="AM87" s="24">
        <f t="shared" si="11"/>
        <v>1754630.44</v>
      </c>
      <c r="AN87" s="15">
        <f t="shared" si="12"/>
        <v>37688.940000000177</v>
      </c>
    </row>
    <row r="88" spans="1:40" ht="15" thickBot="1" x14ac:dyDescent="0.25">
      <c r="A88" s="61" t="s">
        <v>315</v>
      </c>
      <c r="B88" s="61" t="s">
        <v>46</v>
      </c>
      <c r="C88" s="85">
        <v>7609</v>
      </c>
      <c r="D88" s="86" t="s">
        <v>894</v>
      </c>
      <c r="E88" s="283" t="s">
        <v>2187</v>
      </c>
      <c r="F88" s="117">
        <v>1166157.42</v>
      </c>
      <c r="G88" s="117">
        <v>24437</v>
      </c>
      <c r="H88" s="117">
        <v>29728.560000000001</v>
      </c>
      <c r="J88" s="283">
        <v>1732530.01</v>
      </c>
      <c r="K88" s="283">
        <v>675652.56</v>
      </c>
      <c r="M88" s="263">
        <v>7717</v>
      </c>
      <c r="N88" s="263">
        <v>120587.2</v>
      </c>
      <c r="P88" s="263">
        <v>100482.33</v>
      </c>
      <c r="Q88" s="283">
        <v>10940</v>
      </c>
      <c r="S88" s="283">
        <v>472685.76</v>
      </c>
      <c r="T88" s="283">
        <v>3564237.85</v>
      </c>
      <c r="U88" s="96">
        <v>1010811.8</v>
      </c>
      <c r="W88" s="96">
        <v>3.75</v>
      </c>
      <c r="Y88" s="96">
        <v>517367.8</v>
      </c>
      <c r="Z88" s="96">
        <v>13500</v>
      </c>
      <c r="AA88" s="118">
        <v>1079217.8</v>
      </c>
      <c r="AD88" s="118">
        <v>490748.86</v>
      </c>
      <c r="AE88" s="118">
        <v>147511.22</v>
      </c>
      <c r="AI88" s="82">
        <f t="shared" si="7"/>
        <v>1220322.98</v>
      </c>
      <c r="AJ88" s="20">
        <f t="shared" si="8"/>
        <v>228786.53</v>
      </c>
      <c r="AK88" s="83">
        <f t="shared" si="9"/>
        <v>991536.45</v>
      </c>
      <c r="AL88" s="23">
        <f t="shared" si="10"/>
        <v>1541683.35</v>
      </c>
      <c r="AM88" s="24">
        <f t="shared" si="11"/>
        <v>1717477.8800000001</v>
      </c>
      <c r="AN88" s="15">
        <f t="shared" si="12"/>
        <v>-175794.53000000003</v>
      </c>
    </row>
    <row r="89" spans="1:40" ht="15" thickBot="1" x14ac:dyDescent="0.25">
      <c r="A89" s="61" t="s">
        <v>315</v>
      </c>
      <c r="B89" s="61" t="s">
        <v>46</v>
      </c>
      <c r="C89" s="85">
        <v>6471</v>
      </c>
      <c r="D89" s="86" t="s">
        <v>895</v>
      </c>
      <c r="E89" s="283" t="s">
        <v>2188</v>
      </c>
      <c r="F89" s="117">
        <v>1294491.55</v>
      </c>
      <c r="G89" s="117">
        <v>50234.95</v>
      </c>
      <c r="H89" s="117">
        <v>86152.7</v>
      </c>
      <c r="J89" s="283">
        <v>1038767.94</v>
      </c>
      <c r="K89" s="283">
        <v>454293.89</v>
      </c>
      <c r="M89" s="263">
        <v>1740</v>
      </c>
      <c r="N89" s="263">
        <v>89742.11</v>
      </c>
      <c r="Q89" s="283">
        <v>207715.43</v>
      </c>
      <c r="S89" s="283">
        <v>354800.5</v>
      </c>
      <c r="T89" s="283">
        <v>2080906</v>
      </c>
      <c r="U89" s="96">
        <v>856272.91</v>
      </c>
      <c r="V89" s="96">
        <v>36936.660000000003</v>
      </c>
      <c r="W89" s="96">
        <v>0.45</v>
      </c>
      <c r="Y89" s="96">
        <v>950587</v>
      </c>
      <c r="Z89" s="96">
        <v>32900</v>
      </c>
      <c r="AA89" s="118">
        <v>1348637</v>
      </c>
      <c r="AB89" s="118">
        <v>3500</v>
      </c>
      <c r="AD89" s="118">
        <v>427431.73</v>
      </c>
      <c r="AE89" s="118">
        <v>143209.01999999999</v>
      </c>
      <c r="AI89" s="82">
        <f t="shared" si="7"/>
        <v>1430879.2</v>
      </c>
      <c r="AJ89" s="20">
        <f t="shared" si="8"/>
        <v>91482.11</v>
      </c>
      <c r="AK89" s="83">
        <f t="shared" si="9"/>
        <v>1339397.0899999999</v>
      </c>
      <c r="AL89" s="23">
        <f t="shared" si="10"/>
        <v>1876697.02</v>
      </c>
      <c r="AM89" s="24">
        <f t="shared" si="11"/>
        <v>1922777.75</v>
      </c>
      <c r="AN89" s="15">
        <f t="shared" si="12"/>
        <v>-46080.729999999981</v>
      </c>
    </row>
    <row r="90" spans="1:40" ht="15" thickBot="1" x14ac:dyDescent="0.25">
      <c r="A90" s="61" t="s">
        <v>315</v>
      </c>
      <c r="B90" s="61" t="s">
        <v>46</v>
      </c>
      <c r="C90" s="85">
        <v>4146</v>
      </c>
      <c r="D90" s="86" t="s">
        <v>896</v>
      </c>
      <c r="E90" s="283" t="s">
        <v>2189</v>
      </c>
      <c r="F90" s="117">
        <v>784136.87</v>
      </c>
      <c r="G90" s="117">
        <v>22041.75</v>
      </c>
      <c r="H90" s="117">
        <v>149650.26</v>
      </c>
      <c r="J90" s="283">
        <v>1030256.39</v>
      </c>
      <c r="K90" s="283">
        <v>338015.37</v>
      </c>
      <c r="M90" s="263">
        <v>9700</v>
      </c>
      <c r="N90" s="263">
        <v>19900</v>
      </c>
      <c r="P90" s="263">
        <v>38.04</v>
      </c>
      <c r="Q90" s="283">
        <v>1983</v>
      </c>
      <c r="S90" s="283">
        <v>-54645.36</v>
      </c>
      <c r="T90" s="283">
        <v>2304026.96</v>
      </c>
      <c r="U90" s="96">
        <v>840680.42</v>
      </c>
      <c r="Y90" s="96">
        <v>182027.5</v>
      </c>
      <c r="Z90" s="96">
        <v>1528</v>
      </c>
      <c r="AA90" s="118">
        <v>474355.5</v>
      </c>
      <c r="AD90" s="118">
        <v>249575.13</v>
      </c>
      <c r="AE90" s="118">
        <v>109271.9</v>
      </c>
      <c r="AI90" s="82">
        <f t="shared" si="7"/>
        <v>955828.88</v>
      </c>
      <c r="AJ90" s="20">
        <f t="shared" si="8"/>
        <v>29638.04</v>
      </c>
      <c r="AK90" s="83">
        <f t="shared" si="9"/>
        <v>926190.84</v>
      </c>
      <c r="AL90" s="23">
        <f t="shared" si="10"/>
        <v>1024235.92</v>
      </c>
      <c r="AM90" s="24">
        <f t="shared" si="11"/>
        <v>833202.53</v>
      </c>
      <c r="AN90" s="15">
        <f t="shared" si="12"/>
        <v>191033.39</v>
      </c>
    </row>
    <row r="91" spans="1:40" ht="15" thickBot="1" x14ac:dyDescent="0.25">
      <c r="A91" s="61" t="s">
        <v>315</v>
      </c>
      <c r="B91" s="61" t="s">
        <v>46</v>
      </c>
      <c r="C91" s="85">
        <v>8209</v>
      </c>
      <c r="D91" s="86" t="s">
        <v>897</v>
      </c>
      <c r="E91" s="283" t="s">
        <v>2190</v>
      </c>
      <c r="F91" s="117">
        <v>1016743.32</v>
      </c>
      <c r="G91" s="117">
        <v>69682.75</v>
      </c>
      <c r="H91" s="117">
        <v>131212.07</v>
      </c>
      <c r="J91" s="283">
        <v>667120.77</v>
      </c>
      <c r="K91" s="283">
        <v>943468.21</v>
      </c>
      <c r="M91" s="263">
        <v>0</v>
      </c>
      <c r="N91" s="263">
        <v>128921.1</v>
      </c>
      <c r="P91" s="263">
        <v>12450</v>
      </c>
      <c r="Q91" s="283">
        <v>4836</v>
      </c>
      <c r="S91" s="283">
        <v>338860.75</v>
      </c>
      <c r="T91" s="283">
        <v>2345661.54</v>
      </c>
      <c r="U91" s="96">
        <v>1216036.55</v>
      </c>
      <c r="V91" s="96">
        <v>56674</v>
      </c>
      <c r="Y91" s="96">
        <v>670295.5</v>
      </c>
      <c r="Z91" s="96">
        <v>22886.5</v>
      </c>
      <c r="AA91" s="118">
        <v>1096212</v>
      </c>
      <c r="AD91" s="118">
        <v>643094.51</v>
      </c>
      <c r="AE91" s="118">
        <v>153937.07999999999</v>
      </c>
      <c r="AI91" s="82">
        <f t="shared" si="7"/>
        <v>1217638.1399999999</v>
      </c>
      <c r="AJ91" s="20">
        <f t="shared" si="8"/>
        <v>141371.1</v>
      </c>
      <c r="AK91" s="83">
        <f t="shared" si="9"/>
        <v>1076267.0399999998</v>
      </c>
      <c r="AL91" s="23">
        <f t="shared" si="10"/>
        <v>1965892.55</v>
      </c>
      <c r="AM91" s="24">
        <f t="shared" si="11"/>
        <v>1893243.59</v>
      </c>
      <c r="AN91" s="15">
        <f t="shared" si="12"/>
        <v>72648.959999999963</v>
      </c>
    </row>
    <row r="92" spans="1:40" ht="15" thickBot="1" x14ac:dyDescent="0.25">
      <c r="A92" s="61" t="s">
        <v>315</v>
      </c>
      <c r="B92" s="61" t="s">
        <v>46</v>
      </c>
      <c r="C92" s="85">
        <v>4164</v>
      </c>
      <c r="D92" s="86" t="s">
        <v>898</v>
      </c>
      <c r="E92" s="283" t="s">
        <v>2191</v>
      </c>
      <c r="F92" s="117">
        <v>474461.24</v>
      </c>
      <c r="G92" s="117">
        <v>36023.5</v>
      </c>
      <c r="H92" s="117">
        <v>68292.56</v>
      </c>
      <c r="J92" s="283">
        <v>773155.3</v>
      </c>
      <c r="K92" s="283">
        <v>284549.11</v>
      </c>
      <c r="M92" s="263">
        <v>3000</v>
      </c>
      <c r="N92" s="263">
        <v>74795.34</v>
      </c>
      <c r="P92" s="263">
        <v>148254.12</v>
      </c>
      <c r="Q92" s="283">
        <v>4005</v>
      </c>
      <c r="S92" s="283">
        <v>67462.77</v>
      </c>
      <c r="T92" s="283">
        <v>4378498.51</v>
      </c>
      <c r="U92" s="96">
        <v>755594.27</v>
      </c>
      <c r="Y92" s="96">
        <v>816000</v>
      </c>
      <c r="Z92" s="96">
        <v>3528.25</v>
      </c>
      <c r="AA92" s="118">
        <v>1140628.25</v>
      </c>
      <c r="AD92" s="118">
        <v>307162.36</v>
      </c>
      <c r="AE92" s="118">
        <v>139564.15</v>
      </c>
      <c r="AI92" s="82">
        <f t="shared" si="7"/>
        <v>578777.30000000005</v>
      </c>
      <c r="AJ92" s="20">
        <f t="shared" si="8"/>
        <v>226049.46</v>
      </c>
      <c r="AK92" s="83">
        <f t="shared" si="9"/>
        <v>352727.84000000008</v>
      </c>
      <c r="AL92" s="23">
        <f t="shared" si="10"/>
        <v>1575122.52</v>
      </c>
      <c r="AM92" s="24">
        <f t="shared" si="11"/>
        <v>1587354.7599999998</v>
      </c>
      <c r="AN92" s="15">
        <f t="shared" si="12"/>
        <v>-12232.239999999758</v>
      </c>
    </row>
    <row r="93" spans="1:40" ht="15" thickBot="1" x14ac:dyDescent="0.25">
      <c r="A93" s="61" t="s">
        <v>315</v>
      </c>
      <c r="B93" s="61" t="s">
        <v>46</v>
      </c>
      <c r="C93" s="85">
        <v>5920</v>
      </c>
      <c r="D93" s="86" t="s">
        <v>899</v>
      </c>
      <c r="E93" s="283" t="s">
        <v>2192</v>
      </c>
      <c r="F93" s="117">
        <v>656244.56999999995</v>
      </c>
      <c r="G93" s="117">
        <v>67178</v>
      </c>
      <c r="H93" s="117">
        <v>46554.81</v>
      </c>
      <c r="J93" s="283">
        <v>1105377.94</v>
      </c>
      <c r="K93" s="283">
        <v>452041.07</v>
      </c>
      <c r="M93" s="263">
        <v>1500</v>
      </c>
      <c r="N93" s="263">
        <v>109123.44</v>
      </c>
      <c r="P93" s="263">
        <v>0</v>
      </c>
      <c r="Q93" s="283">
        <v>2685</v>
      </c>
      <c r="S93" s="283">
        <v>-217807.89</v>
      </c>
      <c r="U93" s="96">
        <v>797623.58</v>
      </c>
      <c r="V93" s="96">
        <v>36600</v>
      </c>
      <c r="W93" s="96">
        <v>5.99</v>
      </c>
      <c r="Y93" s="96">
        <v>967065.5</v>
      </c>
      <c r="Z93" s="96">
        <v>22778</v>
      </c>
      <c r="AA93" s="118">
        <v>1365593.5</v>
      </c>
      <c r="AD93" s="118">
        <v>367145.62</v>
      </c>
      <c r="AE93" s="118">
        <v>139421.91</v>
      </c>
      <c r="AI93" s="82">
        <f t="shared" si="7"/>
        <v>769977.37999999989</v>
      </c>
      <c r="AJ93" s="20">
        <f t="shared" si="8"/>
        <v>110623.44</v>
      </c>
      <c r="AK93" s="83">
        <f t="shared" si="9"/>
        <v>659353.93999999994</v>
      </c>
      <c r="AL93" s="23">
        <f t="shared" si="10"/>
        <v>1824073.0699999998</v>
      </c>
      <c r="AM93" s="24">
        <f t="shared" si="11"/>
        <v>1872161.03</v>
      </c>
      <c r="AN93" s="15">
        <f t="shared" si="12"/>
        <v>-48087.960000000196</v>
      </c>
    </row>
    <row r="94" spans="1:40" ht="15" thickBot="1" x14ac:dyDescent="0.25">
      <c r="A94" s="61" t="s">
        <v>315</v>
      </c>
      <c r="B94" s="61" t="s">
        <v>46</v>
      </c>
      <c r="C94" s="85">
        <v>4614</v>
      </c>
      <c r="D94" s="86" t="s">
        <v>900</v>
      </c>
      <c r="E94" s="283" t="s">
        <v>2193</v>
      </c>
      <c r="F94" s="117">
        <v>319318.07</v>
      </c>
      <c r="G94" s="117">
        <v>38299</v>
      </c>
      <c r="H94" s="117">
        <v>94136.18</v>
      </c>
      <c r="J94" s="283">
        <v>866314.71</v>
      </c>
      <c r="K94" s="283">
        <v>636580.39</v>
      </c>
      <c r="M94" s="263">
        <v>2000</v>
      </c>
      <c r="N94" s="263">
        <v>50836.29</v>
      </c>
      <c r="P94" s="263">
        <v>32822.239999999998</v>
      </c>
      <c r="Q94" s="283">
        <v>105122</v>
      </c>
      <c r="S94" s="283">
        <v>89744.66</v>
      </c>
      <c r="T94" s="283">
        <v>2028099.35</v>
      </c>
      <c r="U94" s="96">
        <v>859093.53</v>
      </c>
      <c r="W94" s="96">
        <v>0.03</v>
      </c>
      <c r="Y94" s="96">
        <v>788476</v>
      </c>
      <c r="Z94" s="96">
        <v>56062</v>
      </c>
      <c r="AA94" s="118">
        <v>1160338</v>
      </c>
      <c r="AD94" s="118">
        <v>343662.6</v>
      </c>
      <c r="AE94" s="118">
        <v>124716.12</v>
      </c>
      <c r="AI94" s="82">
        <f t="shared" si="7"/>
        <v>451753.25</v>
      </c>
      <c r="AJ94" s="20">
        <f t="shared" si="8"/>
        <v>85658.53</v>
      </c>
      <c r="AK94" s="83">
        <f t="shared" si="9"/>
        <v>366094.72</v>
      </c>
      <c r="AL94" s="23">
        <f t="shared" si="10"/>
        <v>1703631.56</v>
      </c>
      <c r="AM94" s="24">
        <f t="shared" si="11"/>
        <v>1628716.7200000002</v>
      </c>
      <c r="AN94" s="15">
        <f t="shared" si="12"/>
        <v>74914.839999999851</v>
      </c>
    </row>
    <row r="95" spans="1:40" ht="15" thickBot="1" x14ac:dyDescent="0.25">
      <c r="A95" s="61" t="s">
        <v>315</v>
      </c>
      <c r="B95" s="61" t="s">
        <v>46</v>
      </c>
      <c r="C95" s="85">
        <v>6523</v>
      </c>
      <c r="D95" s="86" t="s">
        <v>901</v>
      </c>
      <c r="E95" s="283" t="s">
        <v>2194</v>
      </c>
      <c r="F95" s="117">
        <v>479282.28</v>
      </c>
      <c r="G95" s="117">
        <v>26772.5</v>
      </c>
      <c r="H95" s="117">
        <v>85751.86</v>
      </c>
      <c r="J95" s="283">
        <v>1849127.84</v>
      </c>
      <c r="K95" s="283">
        <v>206355.85</v>
      </c>
      <c r="M95" s="263">
        <v>2500</v>
      </c>
      <c r="N95" s="263">
        <v>47963.26</v>
      </c>
      <c r="O95" s="263">
        <v>79524</v>
      </c>
      <c r="P95" s="263">
        <v>99.35</v>
      </c>
      <c r="Q95" s="283">
        <v>146747</v>
      </c>
      <c r="S95" s="283">
        <v>-486400.37</v>
      </c>
      <c r="T95" s="283">
        <v>4808766.24</v>
      </c>
      <c r="U95" s="96">
        <v>1156549.07</v>
      </c>
      <c r="Y95" s="96">
        <v>611922.5</v>
      </c>
      <c r="Z95" s="96">
        <v>9946</v>
      </c>
      <c r="AA95" s="118">
        <v>1058718.5</v>
      </c>
      <c r="AD95" s="118">
        <v>476321.45</v>
      </c>
      <c r="AE95" s="118">
        <v>201591.85</v>
      </c>
      <c r="AI95" s="82">
        <f t="shared" si="7"/>
        <v>591806.64</v>
      </c>
      <c r="AJ95" s="20">
        <f t="shared" si="8"/>
        <v>130086.61000000002</v>
      </c>
      <c r="AK95" s="83">
        <f t="shared" si="9"/>
        <v>461720.03</v>
      </c>
      <c r="AL95" s="23">
        <f t="shared" si="10"/>
        <v>1778417.57</v>
      </c>
      <c r="AM95" s="24">
        <f t="shared" si="11"/>
        <v>1736631.8</v>
      </c>
      <c r="AN95" s="15">
        <f t="shared" si="12"/>
        <v>41785.770000000019</v>
      </c>
    </row>
    <row r="96" spans="1:40" ht="15" thickBot="1" x14ac:dyDescent="0.25">
      <c r="A96" s="61" t="s">
        <v>315</v>
      </c>
      <c r="B96" s="61" t="s">
        <v>46</v>
      </c>
      <c r="C96" s="85">
        <v>4131</v>
      </c>
      <c r="D96" s="86" t="s">
        <v>902</v>
      </c>
      <c r="E96" s="283" t="s">
        <v>2195</v>
      </c>
      <c r="F96" s="117">
        <v>449547.02</v>
      </c>
      <c r="G96" s="117">
        <v>50241.5</v>
      </c>
      <c r="H96" s="117">
        <v>48126.400000000001</v>
      </c>
      <c r="J96" s="283">
        <v>1023977.44</v>
      </c>
      <c r="K96" s="283">
        <v>437229.54</v>
      </c>
      <c r="M96" s="263">
        <v>4500</v>
      </c>
      <c r="N96" s="263">
        <v>80649.399999999994</v>
      </c>
      <c r="P96" s="263">
        <v>9050</v>
      </c>
      <c r="Q96" s="283">
        <v>23133</v>
      </c>
      <c r="S96" s="283">
        <v>89715.19</v>
      </c>
      <c r="T96" s="283">
        <v>2574871.5499999998</v>
      </c>
      <c r="U96" s="96">
        <v>821471.21</v>
      </c>
      <c r="V96" s="96">
        <v>41518</v>
      </c>
      <c r="Y96" s="96">
        <v>829010.1</v>
      </c>
      <c r="Z96" s="96">
        <v>50050</v>
      </c>
      <c r="AA96" s="118">
        <v>1128610.1000000001</v>
      </c>
      <c r="AD96" s="118">
        <v>250446.3</v>
      </c>
      <c r="AE96" s="118">
        <v>126221.95</v>
      </c>
      <c r="AI96" s="82">
        <f t="shared" si="7"/>
        <v>547914.92000000004</v>
      </c>
      <c r="AJ96" s="20">
        <f t="shared" si="8"/>
        <v>94199.4</v>
      </c>
      <c r="AK96" s="83">
        <f t="shared" si="9"/>
        <v>453715.52</v>
      </c>
      <c r="AL96" s="23">
        <f t="shared" si="10"/>
        <v>1742049.31</v>
      </c>
      <c r="AM96" s="24">
        <f t="shared" si="11"/>
        <v>1505278.35</v>
      </c>
      <c r="AN96" s="15">
        <f t="shared" si="12"/>
        <v>236770.95999999996</v>
      </c>
    </row>
    <row r="97" spans="1:40" ht="15" thickBot="1" x14ac:dyDescent="0.25">
      <c r="A97" s="61" t="s">
        <v>315</v>
      </c>
      <c r="B97" s="61" t="s">
        <v>46</v>
      </c>
      <c r="C97" s="85">
        <v>5378</v>
      </c>
      <c r="D97" s="86" t="s">
        <v>903</v>
      </c>
      <c r="E97" s="283" t="s">
        <v>2196</v>
      </c>
      <c r="F97" s="117">
        <v>477260.07</v>
      </c>
      <c r="G97" s="117">
        <v>8364.5499999999993</v>
      </c>
      <c r="H97" s="117">
        <v>71505.17</v>
      </c>
      <c r="J97" s="283">
        <v>1136209.1499999999</v>
      </c>
      <c r="K97" s="283">
        <v>332278.61</v>
      </c>
      <c r="N97" s="263">
        <v>108971.2</v>
      </c>
      <c r="P97" s="263">
        <v>59770</v>
      </c>
      <c r="S97" s="283">
        <v>205885.42</v>
      </c>
      <c r="T97" s="283">
        <v>2326634.9900000002</v>
      </c>
      <c r="U97" s="96">
        <v>496563.53</v>
      </c>
      <c r="Y97" s="96">
        <v>819035.4</v>
      </c>
      <c r="AA97" s="118">
        <v>1000175.4</v>
      </c>
      <c r="AD97" s="118">
        <v>251268.14</v>
      </c>
      <c r="AE97" s="118">
        <v>85189.11</v>
      </c>
      <c r="AH97" s="118">
        <v>680</v>
      </c>
      <c r="AI97" s="82">
        <f t="shared" si="7"/>
        <v>557129.79</v>
      </c>
      <c r="AJ97" s="20">
        <f t="shared" si="8"/>
        <v>168741.2</v>
      </c>
      <c r="AK97" s="83">
        <f t="shared" si="9"/>
        <v>388388.59</v>
      </c>
      <c r="AL97" s="23">
        <f t="shared" si="10"/>
        <v>1315598.9300000002</v>
      </c>
      <c r="AM97" s="24">
        <f t="shared" si="11"/>
        <v>1337312.6500000001</v>
      </c>
      <c r="AN97" s="15">
        <f t="shared" si="12"/>
        <v>-21713.719999999972</v>
      </c>
    </row>
    <row r="98" spans="1:40" ht="15" thickBot="1" x14ac:dyDescent="0.25">
      <c r="A98" s="61" t="s">
        <v>315</v>
      </c>
      <c r="B98" s="61" t="s">
        <v>46</v>
      </c>
      <c r="C98" s="85">
        <v>4212</v>
      </c>
      <c r="D98" s="86" t="s">
        <v>904</v>
      </c>
      <c r="E98" s="283" t="s">
        <v>2197</v>
      </c>
      <c r="F98" s="117">
        <v>475979.09</v>
      </c>
      <c r="G98" s="117">
        <v>236971.55</v>
      </c>
      <c r="H98" s="117">
        <v>38539.129999999997</v>
      </c>
      <c r="J98" s="283">
        <v>1161298.18</v>
      </c>
      <c r="K98" s="283">
        <v>575566.39</v>
      </c>
      <c r="M98" s="263">
        <v>11140</v>
      </c>
      <c r="N98" s="263">
        <v>93047.89</v>
      </c>
      <c r="P98" s="263">
        <v>92.24</v>
      </c>
      <c r="Q98" s="283">
        <v>2136</v>
      </c>
      <c r="S98" s="283">
        <v>288274.18</v>
      </c>
      <c r="T98" s="283">
        <v>2310530.36</v>
      </c>
      <c r="U98" s="96">
        <v>1017259.18</v>
      </c>
      <c r="V98" s="96">
        <v>222200</v>
      </c>
      <c r="W98" s="96">
        <v>4.4800000000000004</v>
      </c>
      <c r="Y98" s="96">
        <v>601891.51</v>
      </c>
      <c r="Z98" s="96">
        <v>88083.25</v>
      </c>
      <c r="AA98" s="118">
        <v>1059191.51</v>
      </c>
      <c r="AD98" s="118">
        <v>329061.40999999997</v>
      </c>
      <c r="AE98" s="118">
        <v>125683.96</v>
      </c>
      <c r="AI98" s="82">
        <f t="shared" si="7"/>
        <v>751489.77</v>
      </c>
      <c r="AJ98" s="20">
        <f t="shared" si="8"/>
        <v>104280.13</v>
      </c>
      <c r="AK98" s="83">
        <f t="shared" si="9"/>
        <v>647209.64</v>
      </c>
      <c r="AL98" s="23">
        <f t="shared" si="10"/>
        <v>1929438.4200000002</v>
      </c>
      <c r="AM98" s="24">
        <f t="shared" si="11"/>
        <v>1513936.88</v>
      </c>
      <c r="AN98" s="15">
        <f t="shared" si="12"/>
        <v>415501.54000000027</v>
      </c>
    </row>
    <row r="99" spans="1:40" ht="15" thickBot="1" x14ac:dyDescent="0.25">
      <c r="A99" s="61" t="s">
        <v>315</v>
      </c>
      <c r="B99" s="61" t="s">
        <v>46</v>
      </c>
      <c r="C99" s="85">
        <v>3326</v>
      </c>
      <c r="D99" s="86" t="s">
        <v>905</v>
      </c>
      <c r="E99" s="283" t="s">
        <v>2296</v>
      </c>
      <c r="F99" s="117">
        <v>301091.40000000002</v>
      </c>
      <c r="G99" s="117">
        <v>32631.5</v>
      </c>
      <c r="H99" s="117">
        <v>72717.570000000007</v>
      </c>
      <c r="J99" s="283">
        <v>1140817.1100000001</v>
      </c>
      <c r="K99" s="283">
        <v>191984.74</v>
      </c>
      <c r="M99" s="263">
        <v>15240</v>
      </c>
      <c r="N99" s="263">
        <v>67228.59</v>
      </c>
      <c r="P99" s="263">
        <v>64365</v>
      </c>
      <c r="Q99" s="283">
        <v>50467</v>
      </c>
      <c r="S99" s="283">
        <v>-124489.95</v>
      </c>
      <c r="T99" s="283">
        <v>2166873.39</v>
      </c>
      <c r="U99" s="96">
        <v>568315.06999999995</v>
      </c>
      <c r="V99" s="96">
        <v>50800</v>
      </c>
      <c r="W99" s="96">
        <v>1.72</v>
      </c>
      <c r="Y99" s="96">
        <v>335446.64</v>
      </c>
      <c r="Z99" s="96">
        <v>12000</v>
      </c>
      <c r="AA99" s="118">
        <v>644336.64000000001</v>
      </c>
      <c r="AD99" s="118">
        <v>261606.51</v>
      </c>
      <c r="AE99" s="118">
        <v>110740.5</v>
      </c>
      <c r="AI99" s="82">
        <f t="shared" si="7"/>
        <v>406440.47000000003</v>
      </c>
      <c r="AJ99" s="20">
        <f t="shared" si="8"/>
        <v>146833.59</v>
      </c>
      <c r="AK99" s="83">
        <f t="shared" si="9"/>
        <v>259606.88000000003</v>
      </c>
      <c r="AL99" s="23">
        <f t="shared" si="10"/>
        <v>966563.42999999993</v>
      </c>
      <c r="AM99" s="24">
        <f t="shared" si="11"/>
        <v>1016683.65</v>
      </c>
      <c r="AN99" s="15">
        <f t="shared" si="12"/>
        <v>-50120.220000000088</v>
      </c>
    </row>
    <row r="100" spans="1:40" ht="15" thickBot="1" x14ac:dyDescent="0.25">
      <c r="A100" s="61" t="s">
        <v>318</v>
      </c>
      <c r="B100" s="61" t="s">
        <v>47</v>
      </c>
      <c r="C100" s="85">
        <v>2523</v>
      </c>
      <c r="D100" s="86" t="s">
        <v>906</v>
      </c>
      <c r="E100" s="283" t="s">
        <v>2198</v>
      </c>
      <c r="F100" s="117">
        <v>476064.2</v>
      </c>
      <c r="G100" s="117">
        <v>14443.5</v>
      </c>
      <c r="H100" s="117">
        <v>151027.35999999999</v>
      </c>
      <c r="J100" s="283">
        <v>1020594.82</v>
      </c>
      <c r="K100" s="283">
        <v>157160.44</v>
      </c>
      <c r="M100" s="263">
        <v>0</v>
      </c>
      <c r="N100" s="263">
        <v>45262</v>
      </c>
      <c r="P100" s="263">
        <v>0</v>
      </c>
      <c r="S100" s="283">
        <v>61575.51</v>
      </c>
      <c r="T100" s="283">
        <v>1774553.91</v>
      </c>
      <c r="U100" s="96">
        <v>546113.79</v>
      </c>
      <c r="Y100" s="96">
        <v>384498.2</v>
      </c>
      <c r="Z100" s="96">
        <v>24600</v>
      </c>
      <c r="AA100" s="118">
        <v>554348.19999999995</v>
      </c>
      <c r="AB100" s="118">
        <v>8470</v>
      </c>
      <c r="AD100" s="118">
        <v>324097.76</v>
      </c>
      <c r="AE100" s="118">
        <v>110004.13</v>
      </c>
      <c r="AI100" s="82">
        <f t="shared" si="7"/>
        <v>641535.06000000006</v>
      </c>
      <c r="AJ100" s="20">
        <f t="shared" si="8"/>
        <v>45262</v>
      </c>
      <c r="AK100" s="83">
        <f t="shared" si="9"/>
        <v>596273.06000000006</v>
      </c>
      <c r="AL100" s="23">
        <f t="shared" si="10"/>
        <v>955211.99</v>
      </c>
      <c r="AM100" s="24">
        <f t="shared" si="11"/>
        <v>996920.09</v>
      </c>
      <c r="AN100" s="15">
        <f t="shared" si="12"/>
        <v>-41708.099999999977</v>
      </c>
    </row>
    <row r="101" spans="1:40" ht="15" thickBot="1" x14ac:dyDescent="0.25">
      <c r="A101" s="61" t="s">
        <v>318</v>
      </c>
      <c r="B101" s="61" t="s">
        <v>47</v>
      </c>
      <c r="C101" s="85">
        <v>5391</v>
      </c>
      <c r="D101" s="86" t="s">
        <v>907</v>
      </c>
      <c r="E101" s="283" t="s">
        <v>2199</v>
      </c>
      <c r="F101" s="117">
        <v>433305.46</v>
      </c>
      <c r="G101" s="117">
        <v>43000</v>
      </c>
      <c r="H101" s="117">
        <v>54709.46</v>
      </c>
      <c r="J101" s="283">
        <v>124201.64</v>
      </c>
      <c r="K101" s="283">
        <v>214450.92</v>
      </c>
      <c r="M101" s="263">
        <v>0</v>
      </c>
      <c r="N101" s="263">
        <v>56100.81</v>
      </c>
      <c r="P101" s="263">
        <v>1379.59</v>
      </c>
      <c r="S101" s="283">
        <v>119400.72</v>
      </c>
      <c r="T101" s="283">
        <v>1563007.5</v>
      </c>
      <c r="U101" s="96">
        <v>871262.71</v>
      </c>
      <c r="V101" s="96">
        <v>57700</v>
      </c>
      <c r="Y101" s="96">
        <v>596953</v>
      </c>
      <c r="AA101" s="118">
        <v>906403</v>
      </c>
      <c r="AD101" s="118">
        <v>402347.66</v>
      </c>
      <c r="AE101" s="118">
        <v>69794.25</v>
      </c>
      <c r="AI101" s="82">
        <f t="shared" si="7"/>
        <v>531014.92000000004</v>
      </c>
      <c r="AJ101" s="20">
        <f t="shared" si="8"/>
        <v>57480.399999999994</v>
      </c>
      <c r="AK101" s="83">
        <f t="shared" si="9"/>
        <v>473534.52</v>
      </c>
      <c r="AL101" s="23">
        <f t="shared" si="10"/>
        <v>1525915.71</v>
      </c>
      <c r="AM101" s="24">
        <f t="shared" si="11"/>
        <v>1378544.91</v>
      </c>
      <c r="AN101" s="15">
        <f t="shared" si="12"/>
        <v>147370.80000000005</v>
      </c>
    </row>
    <row r="102" spans="1:40" ht="15" thickBot="1" x14ac:dyDescent="0.25">
      <c r="A102" s="61" t="s">
        <v>318</v>
      </c>
      <c r="B102" s="61" t="s">
        <v>47</v>
      </c>
      <c r="C102" s="85">
        <v>2709</v>
      </c>
      <c r="D102" s="86" t="s">
        <v>908</v>
      </c>
      <c r="E102" s="283" t="s">
        <v>2200</v>
      </c>
      <c r="F102" s="117">
        <v>262473.96000000002</v>
      </c>
      <c r="G102" s="117">
        <v>75279</v>
      </c>
      <c r="H102" s="117">
        <v>83732.649999999994</v>
      </c>
      <c r="J102" s="283">
        <v>365523.36</v>
      </c>
      <c r="K102" s="283">
        <v>189445.17</v>
      </c>
      <c r="M102" s="263">
        <v>0</v>
      </c>
      <c r="N102" s="263">
        <v>85406.53</v>
      </c>
      <c r="S102" s="283">
        <v>-66280.710000000006</v>
      </c>
      <c r="T102" s="283">
        <v>2046781.46</v>
      </c>
      <c r="U102" s="96">
        <v>576113.69999999995</v>
      </c>
      <c r="V102" s="96">
        <v>35000</v>
      </c>
      <c r="Y102" s="96">
        <v>504787.5</v>
      </c>
      <c r="Z102" s="96">
        <v>21600</v>
      </c>
      <c r="AA102" s="118">
        <v>722337.5</v>
      </c>
      <c r="AD102" s="118">
        <v>119911.76</v>
      </c>
      <c r="AE102" s="118">
        <v>72922.78</v>
      </c>
      <c r="AF102" s="118">
        <v>5215</v>
      </c>
      <c r="AI102" s="82">
        <f t="shared" si="7"/>
        <v>421485.61</v>
      </c>
      <c r="AJ102" s="20">
        <f t="shared" si="8"/>
        <v>85406.53</v>
      </c>
      <c r="AK102" s="83">
        <f t="shared" si="9"/>
        <v>336079.07999999996</v>
      </c>
      <c r="AL102" s="23">
        <f t="shared" si="10"/>
        <v>1137501.2</v>
      </c>
      <c r="AM102" s="24">
        <f t="shared" si="11"/>
        <v>920387.04</v>
      </c>
      <c r="AN102" s="15">
        <f t="shared" si="12"/>
        <v>217114.15999999992</v>
      </c>
    </row>
    <row r="103" spans="1:40" ht="15" thickBot="1" x14ac:dyDescent="0.25">
      <c r="A103" s="61" t="s">
        <v>318</v>
      </c>
      <c r="B103" s="61" t="s">
        <v>47</v>
      </c>
      <c r="C103" s="85">
        <v>3276</v>
      </c>
      <c r="D103" s="86" t="s">
        <v>909</v>
      </c>
      <c r="E103" s="283" t="s">
        <v>2201</v>
      </c>
      <c r="F103" s="117">
        <v>362883.93</v>
      </c>
      <c r="G103" s="117">
        <v>16168</v>
      </c>
      <c r="H103" s="117">
        <v>42610.98</v>
      </c>
      <c r="J103" s="283">
        <v>828898.75</v>
      </c>
      <c r="K103" s="283">
        <v>281807.78999999998</v>
      </c>
      <c r="M103" s="263">
        <v>0</v>
      </c>
      <c r="N103" s="263">
        <v>61200</v>
      </c>
      <c r="S103" s="283">
        <v>110707.08</v>
      </c>
      <c r="T103" s="283">
        <v>3243756.17</v>
      </c>
      <c r="U103" s="96">
        <v>696578.84</v>
      </c>
      <c r="Y103" s="96">
        <v>397453</v>
      </c>
      <c r="AA103" s="118">
        <v>662403</v>
      </c>
      <c r="AD103" s="118">
        <v>259899.39</v>
      </c>
      <c r="AE103" s="118">
        <v>110978.05</v>
      </c>
      <c r="AI103" s="82">
        <f t="shared" si="7"/>
        <v>421662.91</v>
      </c>
      <c r="AJ103" s="20">
        <f t="shared" si="8"/>
        <v>61200</v>
      </c>
      <c r="AK103" s="83">
        <f t="shared" si="9"/>
        <v>360462.91</v>
      </c>
      <c r="AL103" s="23">
        <f t="shared" si="10"/>
        <v>1094031.8399999999</v>
      </c>
      <c r="AM103" s="24">
        <f t="shared" si="11"/>
        <v>1033280.4400000001</v>
      </c>
      <c r="AN103" s="15">
        <f t="shared" si="12"/>
        <v>60751.39999999979</v>
      </c>
    </row>
    <row r="104" spans="1:40" ht="15" thickBot="1" x14ac:dyDescent="0.25">
      <c r="A104" s="61" t="s">
        <v>318</v>
      </c>
      <c r="B104" s="61" t="s">
        <v>47</v>
      </c>
      <c r="C104" s="85">
        <v>1694</v>
      </c>
      <c r="D104" s="86" t="s">
        <v>910</v>
      </c>
      <c r="E104" s="283" t="s">
        <v>2202</v>
      </c>
      <c r="F104" s="117">
        <v>325496.40000000002</v>
      </c>
      <c r="G104" s="117">
        <v>8595</v>
      </c>
      <c r="H104" s="117">
        <v>45175.1</v>
      </c>
      <c r="J104" s="283">
        <v>206204.4</v>
      </c>
      <c r="K104" s="283">
        <v>155847.28</v>
      </c>
      <c r="M104" s="263">
        <v>4000</v>
      </c>
      <c r="N104" s="263">
        <v>38000</v>
      </c>
      <c r="O104" s="263">
        <v>4000</v>
      </c>
      <c r="S104" s="283">
        <v>34828.51</v>
      </c>
      <c r="T104" s="283">
        <v>2614880.33</v>
      </c>
      <c r="U104" s="96">
        <v>469383.05</v>
      </c>
      <c r="Y104" s="96">
        <v>336213.5</v>
      </c>
      <c r="Z104" s="96">
        <v>28200</v>
      </c>
      <c r="AA104" s="118">
        <v>423851.5</v>
      </c>
      <c r="AD104" s="118">
        <v>227372.89</v>
      </c>
      <c r="AE104" s="118">
        <v>96698.91</v>
      </c>
      <c r="AI104" s="82">
        <f t="shared" si="7"/>
        <v>379266.5</v>
      </c>
      <c r="AJ104" s="20">
        <f t="shared" si="8"/>
        <v>46000</v>
      </c>
      <c r="AK104" s="83">
        <f t="shared" si="9"/>
        <v>333266.5</v>
      </c>
      <c r="AL104" s="23">
        <f t="shared" si="10"/>
        <v>833796.55</v>
      </c>
      <c r="AM104" s="24">
        <f t="shared" si="11"/>
        <v>747923.3</v>
      </c>
      <c r="AN104" s="15">
        <f t="shared" si="12"/>
        <v>85873.25</v>
      </c>
    </row>
    <row r="105" spans="1:40" ht="15" thickBot="1" x14ac:dyDescent="0.25">
      <c r="A105" s="61" t="s">
        <v>318</v>
      </c>
      <c r="B105" s="61" t="s">
        <v>47</v>
      </c>
      <c r="C105" s="85">
        <v>2072</v>
      </c>
      <c r="D105" s="86" t="s">
        <v>911</v>
      </c>
      <c r="E105" s="283" t="s">
        <v>2297</v>
      </c>
      <c r="F105" s="117">
        <v>208251.51999999999</v>
      </c>
      <c r="G105" s="117">
        <v>2688.5</v>
      </c>
      <c r="H105" s="117">
        <v>38268.86</v>
      </c>
      <c r="J105" s="283">
        <v>500469.19</v>
      </c>
      <c r="K105" s="283">
        <v>227697.08</v>
      </c>
      <c r="M105" s="263">
        <v>1400</v>
      </c>
      <c r="N105" s="263">
        <v>21900</v>
      </c>
      <c r="S105" s="283">
        <v>88973.07</v>
      </c>
      <c r="T105" s="283">
        <v>1695120.4</v>
      </c>
      <c r="U105" s="96">
        <v>396592.22</v>
      </c>
      <c r="Y105" s="96">
        <v>513300</v>
      </c>
      <c r="AA105" s="118">
        <v>661400</v>
      </c>
      <c r="AD105" s="118">
        <v>213076.61</v>
      </c>
      <c r="AE105" s="118">
        <v>108804.52</v>
      </c>
      <c r="AI105" s="82">
        <f t="shared" si="7"/>
        <v>249208.88</v>
      </c>
      <c r="AJ105" s="20">
        <f t="shared" si="8"/>
        <v>23300</v>
      </c>
      <c r="AK105" s="83">
        <f t="shared" si="9"/>
        <v>225908.88</v>
      </c>
      <c r="AL105" s="23">
        <f t="shared" si="10"/>
        <v>909892.22</v>
      </c>
      <c r="AM105" s="24">
        <f t="shared" si="11"/>
        <v>983281.13</v>
      </c>
      <c r="AN105" s="15">
        <f t="shared" si="12"/>
        <v>-73388.910000000033</v>
      </c>
    </row>
    <row r="106" spans="1:40" ht="15" thickBot="1" x14ac:dyDescent="0.25">
      <c r="A106" s="61" t="s">
        <v>37</v>
      </c>
      <c r="B106" s="61" t="s">
        <v>38</v>
      </c>
      <c r="C106" s="85">
        <v>2599</v>
      </c>
      <c r="D106" s="86" t="s">
        <v>912</v>
      </c>
      <c r="E106" s="283" t="s">
        <v>2203</v>
      </c>
      <c r="F106" s="117">
        <v>430592.05</v>
      </c>
      <c r="G106" s="117">
        <v>44363.5</v>
      </c>
      <c r="H106" s="117">
        <v>16439.560000000001</v>
      </c>
      <c r="J106" s="283">
        <v>598683.5</v>
      </c>
      <c r="K106" s="283">
        <v>239002.38</v>
      </c>
      <c r="M106" s="263">
        <v>2000</v>
      </c>
      <c r="N106" s="263">
        <v>72705</v>
      </c>
      <c r="O106" s="263">
        <v>64804</v>
      </c>
      <c r="P106" s="263">
        <v>2116.0300000000002</v>
      </c>
      <c r="T106" s="283">
        <v>1187793.3799999999</v>
      </c>
      <c r="U106" s="96">
        <v>352814.06</v>
      </c>
      <c r="V106" s="96">
        <v>35196</v>
      </c>
      <c r="Y106" s="96">
        <v>420000</v>
      </c>
      <c r="Z106" s="96">
        <v>117600</v>
      </c>
      <c r="AA106" s="118">
        <v>556985</v>
      </c>
      <c r="AD106" s="118">
        <v>419229.7</v>
      </c>
      <c r="AE106" s="118">
        <v>95737.55</v>
      </c>
      <c r="AI106" s="82">
        <f t="shared" si="7"/>
        <v>491395.11</v>
      </c>
      <c r="AJ106" s="20">
        <f t="shared" si="8"/>
        <v>141625.03</v>
      </c>
      <c r="AK106" s="83">
        <f t="shared" si="9"/>
        <v>349770.07999999996</v>
      </c>
      <c r="AL106" s="23">
        <f t="shared" si="10"/>
        <v>925610.06</v>
      </c>
      <c r="AM106" s="24">
        <f t="shared" si="11"/>
        <v>1071952.25</v>
      </c>
      <c r="AN106" s="15">
        <f t="shared" si="12"/>
        <v>-146342.18999999994</v>
      </c>
    </row>
    <row r="107" spans="1:40" ht="15" thickBot="1" x14ac:dyDescent="0.25">
      <c r="A107" s="61" t="s">
        <v>37</v>
      </c>
      <c r="B107" s="61" t="s">
        <v>38</v>
      </c>
      <c r="C107" s="85">
        <v>7351</v>
      </c>
      <c r="D107" s="86" t="s">
        <v>913</v>
      </c>
      <c r="E107" s="283" t="s">
        <v>2204</v>
      </c>
      <c r="F107" s="117">
        <v>520684.85</v>
      </c>
      <c r="G107" s="117">
        <v>105801.4</v>
      </c>
      <c r="H107" s="117">
        <v>118207.86</v>
      </c>
      <c r="J107" s="283">
        <v>615782.56999999995</v>
      </c>
      <c r="K107" s="283">
        <v>1137862.22</v>
      </c>
      <c r="M107" s="263">
        <v>15000</v>
      </c>
      <c r="N107" s="263">
        <v>64725</v>
      </c>
      <c r="O107" s="263">
        <v>330000</v>
      </c>
      <c r="P107" s="263">
        <v>2413.84</v>
      </c>
      <c r="S107" s="283">
        <v>136</v>
      </c>
      <c r="T107" s="283">
        <v>4005245.62</v>
      </c>
      <c r="U107" s="96">
        <v>997804.08</v>
      </c>
      <c r="Y107" s="96">
        <v>851263.23</v>
      </c>
      <c r="Z107" s="96">
        <v>78000</v>
      </c>
      <c r="AA107" s="118">
        <v>1197613.23</v>
      </c>
      <c r="AD107" s="118">
        <v>769767.76</v>
      </c>
      <c r="AE107" s="118">
        <v>216984.95</v>
      </c>
      <c r="AI107" s="82">
        <f t="shared" si="7"/>
        <v>744694.11</v>
      </c>
      <c r="AJ107" s="20">
        <f t="shared" si="8"/>
        <v>412138.84</v>
      </c>
      <c r="AK107" s="83">
        <f t="shared" si="9"/>
        <v>332555.26999999996</v>
      </c>
      <c r="AL107" s="23">
        <f t="shared" si="10"/>
        <v>1927067.31</v>
      </c>
      <c r="AM107" s="24">
        <f t="shared" si="11"/>
        <v>2184365.94</v>
      </c>
      <c r="AN107" s="15">
        <f t="shared" si="12"/>
        <v>-257298.62999999989</v>
      </c>
    </row>
    <row r="108" spans="1:40" ht="15" thickBot="1" x14ac:dyDescent="0.25">
      <c r="A108" s="61" t="s">
        <v>37</v>
      </c>
      <c r="B108" s="61" t="s">
        <v>38</v>
      </c>
      <c r="C108" s="85">
        <v>6204</v>
      </c>
      <c r="D108" s="86" t="s">
        <v>914</v>
      </c>
      <c r="E108" s="283" t="s">
        <v>2205</v>
      </c>
      <c r="F108" s="117">
        <v>269317.28000000003</v>
      </c>
      <c r="G108" s="117">
        <v>8309</v>
      </c>
      <c r="H108" s="117">
        <v>73497.320000000007</v>
      </c>
      <c r="J108" s="283">
        <v>1067597.1299999999</v>
      </c>
      <c r="K108" s="283">
        <v>875368.31</v>
      </c>
      <c r="M108" s="263">
        <v>32240</v>
      </c>
      <c r="N108" s="263">
        <v>50875</v>
      </c>
      <c r="P108" s="263">
        <v>3035.76</v>
      </c>
      <c r="S108" s="283">
        <v>668</v>
      </c>
      <c r="T108" s="283">
        <v>2324775.44</v>
      </c>
      <c r="U108" s="96">
        <v>807118.67</v>
      </c>
      <c r="Y108" s="96">
        <v>880300</v>
      </c>
      <c r="Z108" s="96">
        <v>147300</v>
      </c>
      <c r="AA108" s="118">
        <v>1230730</v>
      </c>
      <c r="AD108" s="118">
        <v>661027.64</v>
      </c>
      <c r="AE108" s="118">
        <v>207413.5</v>
      </c>
      <c r="AI108" s="82">
        <f t="shared" si="7"/>
        <v>351123.60000000003</v>
      </c>
      <c r="AJ108" s="20">
        <f t="shared" si="8"/>
        <v>86150.76</v>
      </c>
      <c r="AK108" s="83">
        <f t="shared" si="9"/>
        <v>264972.84000000003</v>
      </c>
      <c r="AL108" s="23">
        <f t="shared" si="10"/>
        <v>1834718.67</v>
      </c>
      <c r="AM108" s="24">
        <f t="shared" si="11"/>
        <v>2099171.14</v>
      </c>
      <c r="AN108" s="15">
        <f t="shared" si="12"/>
        <v>-264452.4700000002</v>
      </c>
    </row>
    <row r="109" spans="1:40" ht="15" thickBot="1" x14ac:dyDescent="0.25">
      <c r="A109" s="61" t="s">
        <v>37</v>
      </c>
      <c r="B109" s="61" t="s">
        <v>38</v>
      </c>
      <c r="C109" s="85">
        <v>5587</v>
      </c>
      <c r="D109" s="86" t="s">
        <v>915</v>
      </c>
      <c r="E109" s="283" t="s">
        <v>2206</v>
      </c>
      <c r="F109" s="117">
        <v>626696.78</v>
      </c>
      <c r="G109" s="117">
        <v>288105.25</v>
      </c>
      <c r="H109" s="117">
        <v>84144.88</v>
      </c>
      <c r="J109" s="283">
        <v>876100.66</v>
      </c>
      <c r="K109" s="283">
        <v>355153</v>
      </c>
      <c r="M109" s="263">
        <v>8000</v>
      </c>
      <c r="N109" s="263">
        <v>238966.65</v>
      </c>
      <c r="O109" s="263">
        <v>188000</v>
      </c>
      <c r="P109" s="263">
        <v>10</v>
      </c>
      <c r="S109" s="283">
        <v>-200.75</v>
      </c>
      <c r="T109" s="283">
        <v>2600171.63</v>
      </c>
      <c r="U109" s="96">
        <v>656694.61</v>
      </c>
      <c r="Y109" s="96">
        <v>561880</v>
      </c>
      <c r="Z109" s="96">
        <v>40800</v>
      </c>
      <c r="AA109" s="118">
        <v>881720</v>
      </c>
      <c r="AD109" s="118">
        <v>359014.1</v>
      </c>
      <c r="AE109" s="118">
        <v>161314.95000000001</v>
      </c>
      <c r="AI109" s="82">
        <f t="shared" si="7"/>
        <v>998946.91</v>
      </c>
      <c r="AJ109" s="20">
        <f t="shared" si="8"/>
        <v>434976.65</v>
      </c>
      <c r="AK109" s="83">
        <f t="shared" si="9"/>
        <v>563970.26</v>
      </c>
      <c r="AL109" s="23">
        <f t="shared" si="10"/>
        <v>1259374.6099999999</v>
      </c>
      <c r="AM109" s="24">
        <f t="shared" si="11"/>
        <v>1402049.05</v>
      </c>
      <c r="AN109" s="15">
        <f t="shared" si="12"/>
        <v>-142674.44000000018</v>
      </c>
    </row>
    <row r="110" spans="1:40" ht="15" thickBot="1" x14ac:dyDescent="0.25">
      <c r="A110" s="61" t="s">
        <v>323</v>
      </c>
      <c r="B110" s="61" t="s">
        <v>48</v>
      </c>
      <c r="C110" s="85">
        <v>3439</v>
      </c>
      <c r="D110" s="86" t="s">
        <v>916</v>
      </c>
      <c r="E110" s="283" t="s">
        <v>2207</v>
      </c>
      <c r="F110" s="117">
        <v>663067.18000000005</v>
      </c>
      <c r="G110" s="117">
        <v>149116.19</v>
      </c>
      <c r="H110" s="117">
        <v>313396.69</v>
      </c>
      <c r="J110" s="283">
        <v>37573.75</v>
      </c>
      <c r="K110" s="283">
        <v>209115.74</v>
      </c>
      <c r="M110" s="263">
        <v>0</v>
      </c>
      <c r="N110" s="263">
        <v>52146.94</v>
      </c>
      <c r="O110" s="263">
        <v>21020</v>
      </c>
      <c r="P110" s="263">
        <v>0</v>
      </c>
      <c r="S110" s="283">
        <v>54307</v>
      </c>
      <c r="T110" s="283">
        <v>961037.76</v>
      </c>
      <c r="U110" s="96">
        <v>686347.63</v>
      </c>
      <c r="Y110" s="96">
        <v>654360</v>
      </c>
      <c r="Z110" s="96">
        <v>57287.8</v>
      </c>
      <c r="AA110" s="118">
        <v>982220</v>
      </c>
      <c r="AD110" s="118">
        <v>280802.92</v>
      </c>
      <c r="AE110" s="118">
        <v>52678.55</v>
      </c>
      <c r="AI110" s="82">
        <f t="shared" si="7"/>
        <v>1125580.06</v>
      </c>
      <c r="AJ110" s="20">
        <f t="shared" si="8"/>
        <v>73166.94</v>
      </c>
      <c r="AK110" s="83">
        <f t="shared" si="9"/>
        <v>1052413.1200000001</v>
      </c>
      <c r="AL110" s="23">
        <f t="shared" si="10"/>
        <v>1397995.43</v>
      </c>
      <c r="AM110" s="24">
        <f t="shared" si="11"/>
        <v>1315701.47</v>
      </c>
      <c r="AN110" s="15">
        <f t="shared" si="12"/>
        <v>82293.959999999963</v>
      </c>
    </row>
    <row r="111" spans="1:40" ht="15" thickBot="1" x14ac:dyDescent="0.25">
      <c r="A111" s="61" t="s">
        <v>323</v>
      </c>
      <c r="B111" s="61" t="s">
        <v>48</v>
      </c>
      <c r="C111" s="85">
        <v>2930</v>
      </c>
      <c r="D111" s="86" t="s">
        <v>917</v>
      </c>
      <c r="E111" s="283" t="s">
        <v>2208</v>
      </c>
      <c r="F111" s="117">
        <v>88895.71</v>
      </c>
      <c r="G111" s="117">
        <v>15413</v>
      </c>
      <c r="H111" s="117">
        <v>84492.96</v>
      </c>
      <c r="J111" s="283">
        <v>23851.02</v>
      </c>
      <c r="K111" s="283">
        <v>299049.8</v>
      </c>
      <c r="M111" s="263">
        <v>0</v>
      </c>
      <c r="N111" s="263">
        <v>57714.52</v>
      </c>
      <c r="O111" s="263">
        <v>13830</v>
      </c>
      <c r="Q111" s="283">
        <v>96810</v>
      </c>
      <c r="T111" s="283">
        <v>852668.5</v>
      </c>
      <c r="U111" s="96">
        <v>413846.73</v>
      </c>
      <c r="V111" s="96">
        <v>64980</v>
      </c>
      <c r="Y111" s="96">
        <v>502921.5</v>
      </c>
      <c r="Z111" s="96">
        <v>60818.720000000001</v>
      </c>
      <c r="AA111" s="118">
        <v>667401.5</v>
      </c>
      <c r="AD111" s="118">
        <v>341072.55</v>
      </c>
      <c r="AE111" s="118">
        <v>65720.800000000003</v>
      </c>
      <c r="AI111" s="82">
        <f t="shared" si="7"/>
        <v>188801.67</v>
      </c>
      <c r="AJ111" s="20">
        <f t="shared" si="8"/>
        <v>71544.51999999999</v>
      </c>
      <c r="AK111" s="83">
        <f t="shared" si="9"/>
        <v>117257.15000000002</v>
      </c>
      <c r="AL111" s="23">
        <f t="shared" si="10"/>
        <v>1042566.95</v>
      </c>
      <c r="AM111" s="24">
        <f t="shared" si="11"/>
        <v>1074194.8500000001</v>
      </c>
      <c r="AN111" s="15">
        <f t="shared" si="12"/>
        <v>-31627.90000000014</v>
      </c>
    </row>
    <row r="112" spans="1:40" ht="15" thickBot="1" x14ac:dyDescent="0.25">
      <c r="A112" s="61" t="s">
        <v>323</v>
      </c>
      <c r="B112" s="61" t="s">
        <v>48</v>
      </c>
      <c r="C112" s="85">
        <v>1981</v>
      </c>
      <c r="D112" s="86" t="s">
        <v>918</v>
      </c>
      <c r="E112" s="283" t="s">
        <v>2209</v>
      </c>
      <c r="F112" s="117">
        <v>364871.94</v>
      </c>
      <c r="G112" s="117">
        <v>119889.7</v>
      </c>
      <c r="H112" s="117">
        <v>44470.71</v>
      </c>
      <c r="J112" s="283">
        <v>653319.51</v>
      </c>
      <c r="K112" s="283">
        <v>120005.56</v>
      </c>
      <c r="M112" s="263">
        <v>0</v>
      </c>
      <c r="N112" s="263">
        <v>43741.38</v>
      </c>
      <c r="O112" s="263">
        <v>3130</v>
      </c>
      <c r="Q112" s="283">
        <v>121200</v>
      </c>
      <c r="S112" s="283">
        <v>1406.07</v>
      </c>
      <c r="T112" s="283">
        <v>1993338.97</v>
      </c>
      <c r="U112" s="96">
        <v>480630.78</v>
      </c>
      <c r="V112" s="96">
        <v>10800</v>
      </c>
      <c r="Y112" s="96">
        <v>667222.5</v>
      </c>
      <c r="Z112" s="96">
        <v>26398.92</v>
      </c>
      <c r="AA112" s="118">
        <v>793113.5</v>
      </c>
      <c r="AD112" s="118">
        <v>208321.58</v>
      </c>
      <c r="AE112" s="118">
        <v>55712.6</v>
      </c>
      <c r="AI112" s="82">
        <f t="shared" si="7"/>
        <v>529232.35</v>
      </c>
      <c r="AJ112" s="20">
        <f t="shared" si="8"/>
        <v>46871.38</v>
      </c>
      <c r="AK112" s="83">
        <f t="shared" si="9"/>
        <v>482360.97</v>
      </c>
      <c r="AL112" s="23">
        <f t="shared" si="10"/>
        <v>1185052.2</v>
      </c>
      <c r="AM112" s="24">
        <f t="shared" si="11"/>
        <v>1057147.68</v>
      </c>
      <c r="AN112" s="15">
        <f t="shared" si="12"/>
        <v>127904.52000000002</v>
      </c>
    </row>
    <row r="113" spans="1:40" ht="15" thickBot="1" x14ac:dyDescent="0.25">
      <c r="A113" s="61" t="s">
        <v>323</v>
      </c>
      <c r="B113" s="61" t="s">
        <v>48</v>
      </c>
      <c r="C113" s="85">
        <v>1907</v>
      </c>
      <c r="D113" s="86" t="s">
        <v>919</v>
      </c>
      <c r="E113" s="283" t="s">
        <v>2210</v>
      </c>
      <c r="F113" s="117">
        <v>392027.53</v>
      </c>
      <c r="G113" s="117">
        <v>167516.87</v>
      </c>
      <c r="H113" s="117">
        <v>126842.19</v>
      </c>
      <c r="J113" s="283">
        <v>5</v>
      </c>
      <c r="K113" s="283">
        <v>111755.2</v>
      </c>
      <c r="M113" s="263">
        <v>0</v>
      </c>
      <c r="N113" s="263">
        <v>52087.3</v>
      </c>
      <c r="O113" s="263">
        <v>18980</v>
      </c>
      <c r="Q113" s="283">
        <v>191</v>
      </c>
      <c r="T113" s="283">
        <v>3276385.87</v>
      </c>
      <c r="U113" s="96">
        <v>462991.08</v>
      </c>
      <c r="Y113" s="96">
        <v>83210</v>
      </c>
      <c r="Z113" s="96">
        <v>34579.440000000002</v>
      </c>
      <c r="AA113" s="118">
        <v>331110</v>
      </c>
      <c r="AD113" s="118">
        <v>217274.11</v>
      </c>
      <c r="AE113" s="118">
        <v>51320.31</v>
      </c>
      <c r="AH113" s="118">
        <v>1797</v>
      </c>
      <c r="AI113" s="82">
        <f t="shared" si="7"/>
        <v>686386.59000000008</v>
      </c>
      <c r="AJ113" s="20">
        <f t="shared" si="8"/>
        <v>71067.3</v>
      </c>
      <c r="AK113" s="83">
        <f t="shared" si="9"/>
        <v>615319.29</v>
      </c>
      <c r="AL113" s="23">
        <f t="shared" si="10"/>
        <v>580780.52</v>
      </c>
      <c r="AM113" s="24">
        <f t="shared" si="11"/>
        <v>601501.41999999993</v>
      </c>
      <c r="AN113" s="15">
        <f t="shared" si="12"/>
        <v>-20720.899999999907</v>
      </c>
    </row>
    <row r="114" spans="1:40" ht="15" thickBot="1" x14ac:dyDescent="0.25">
      <c r="A114" s="61" t="s">
        <v>323</v>
      </c>
      <c r="B114" s="61" t="s">
        <v>48</v>
      </c>
      <c r="C114" s="85">
        <v>3127</v>
      </c>
      <c r="D114" s="86" t="s">
        <v>920</v>
      </c>
      <c r="E114" s="283" t="s">
        <v>2211</v>
      </c>
      <c r="F114" s="117">
        <v>274761.15000000002</v>
      </c>
      <c r="G114" s="117">
        <v>5738.84</v>
      </c>
      <c r="H114" s="117">
        <v>218561.61</v>
      </c>
      <c r="J114" s="283">
        <v>872911.71</v>
      </c>
      <c r="K114" s="283">
        <v>787937.61</v>
      </c>
      <c r="M114" s="263">
        <v>0</v>
      </c>
      <c r="N114" s="263">
        <v>49318.27</v>
      </c>
      <c r="O114" s="263">
        <v>0</v>
      </c>
      <c r="P114" s="263">
        <v>0</v>
      </c>
      <c r="S114" s="283">
        <v>958</v>
      </c>
      <c r="T114" s="283">
        <v>3690825.96</v>
      </c>
      <c r="U114" s="96">
        <v>458690.3</v>
      </c>
      <c r="Y114" s="96">
        <v>576205</v>
      </c>
      <c r="Z114" s="96">
        <v>44621.32</v>
      </c>
      <c r="AA114" s="118">
        <v>774880</v>
      </c>
      <c r="AD114" s="118">
        <v>234903.43</v>
      </c>
      <c r="AE114" s="118">
        <v>146786.54</v>
      </c>
      <c r="AI114" s="82">
        <f t="shared" si="7"/>
        <v>499061.60000000003</v>
      </c>
      <c r="AJ114" s="20">
        <f t="shared" si="8"/>
        <v>49318.27</v>
      </c>
      <c r="AK114" s="83">
        <f t="shared" si="9"/>
        <v>449743.33</v>
      </c>
      <c r="AL114" s="23">
        <f t="shared" si="10"/>
        <v>1079516.6200000001</v>
      </c>
      <c r="AM114" s="24">
        <f t="shared" si="11"/>
        <v>1156569.97</v>
      </c>
      <c r="AN114" s="15">
        <f t="shared" si="12"/>
        <v>-77053.34999999986</v>
      </c>
    </row>
    <row r="115" spans="1:40" ht="15" thickBot="1" x14ac:dyDescent="0.25">
      <c r="A115" s="61" t="s">
        <v>323</v>
      </c>
      <c r="B115" s="61" t="s">
        <v>48</v>
      </c>
      <c r="C115" s="85">
        <v>2860</v>
      </c>
      <c r="D115" s="86" t="s">
        <v>921</v>
      </c>
      <c r="E115" s="283" t="s">
        <v>2212</v>
      </c>
      <c r="F115" s="117">
        <v>780531.73</v>
      </c>
      <c r="G115" s="117">
        <v>66126.8</v>
      </c>
      <c r="H115" s="117">
        <v>114938.88</v>
      </c>
      <c r="J115" s="283">
        <v>136943.60999999999</v>
      </c>
      <c r="K115" s="283">
        <v>170752.96</v>
      </c>
      <c r="M115" s="263">
        <v>0</v>
      </c>
      <c r="N115" s="263">
        <v>39630.18</v>
      </c>
      <c r="O115" s="263">
        <v>3590</v>
      </c>
      <c r="Q115" s="283">
        <v>81500</v>
      </c>
      <c r="S115" s="283">
        <v>600</v>
      </c>
      <c r="T115" s="283">
        <v>1854865.59</v>
      </c>
      <c r="U115" s="96">
        <v>448565.8</v>
      </c>
      <c r="Y115" s="96">
        <v>550255</v>
      </c>
      <c r="Z115" s="96">
        <v>37447.72</v>
      </c>
      <c r="AA115" s="118">
        <v>735138</v>
      </c>
      <c r="AD115" s="118">
        <v>219334.11</v>
      </c>
      <c r="AE115" s="118">
        <v>32557.38</v>
      </c>
      <c r="AI115" s="82">
        <f t="shared" si="7"/>
        <v>961597.41</v>
      </c>
      <c r="AJ115" s="20">
        <f t="shared" si="8"/>
        <v>43220.18</v>
      </c>
      <c r="AK115" s="83">
        <f t="shared" si="9"/>
        <v>918377.23</v>
      </c>
      <c r="AL115" s="23">
        <f t="shared" si="10"/>
        <v>1036268.52</v>
      </c>
      <c r="AM115" s="24">
        <f t="shared" si="11"/>
        <v>987029.49</v>
      </c>
      <c r="AN115" s="15">
        <f t="shared" si="12"/>
        <v>49239.030000000028</v>
      </c>
    </row>
    <row r="116" spans="1:40" ht="15" thickBot="1" x14ac:dyDescent="0.25">
      <c r="A116" s="61" t="s">
        <v>323</v>
      </c>
      <c r="B116" s="61" t="s">
        <v>48</v>
      </c>
      <c r="C116" s="85">
        <v>3321</v>
      </c>
      <c r="D116" s="86" t="s">
        <v>922</v>
      </c>
      <c r="E116" s="283" t="s">
        <v>2213</v>
      </c>
      <c r="F116" s="117">
        <v>928649.15</v>
      </c>
      <c r="G116" s="117">
        <v>132464.5</v>
      </c>
      <c r="H116" s="117">
        <v>249633.59</v>
      </c>
      <c r="J116" s="283">
        <v>414745.33</v>
      </c>
      <c r="K116" s="283">
        <v>902922.94</v>
      </c>
      <c r="M116" s="263">
        <v>0</v>
      </c>
      <c r="N116" s="263">
        <v>40550.43</v>
      </c>
      <c r="O116" s="263">
        <v>5000</v>
      </c>
      <c r="P116" s="263">
        <v>40000</v>
      </c>
      <c r="Q116" s="283">
        <v>347674.8</v>
      </c>
      <c r="S116" s="283">
        <v>3310</v>
      </c>
      <c r="T116" s="283">
        <v>1808375.97</v>
      </c>
      <c r="U116" s="96">
        <v>469625.37</v>
      </c>
      <c r="V116" s="96">
        <v>108567.2</v>
      </c>
      <c r="Y116" s="96">
        <v>345817.5</v>
      </c>
      <c r="Z116" s="96">
        <v>40180.720000000001</v>
      </c>
      <c r="AA116" s="118">
        <v>534867.5</v>
      </c>
      <c r="AB116" s="118">
        <v>18400</v>
      </c>
      <c r="AD116" s="118">
        <v>314061.28000000003</v>
      </c>
      <c r="AE116" s="118">
        <v>103147.65</v>
      </c>
      <c r="AI116" s="82">
        <f t="shared" si="7"/>
        <v>1310747.24</v>
      </c>
      <c r="AJ116" s="20">
        <f t="shared" si="8"/>
        <v>85550.43</v>
      </c>
      <c r="AK116" s="83">
        <f t="shared" si="9"/>
        <v>1225196.81</v>
      </c>
      <c r="AL116" s="23">
        <f t="shared" si="10"/>
        <v>964190.78999999992</v>
      </c>
      <c r="AM116" s="24">
        <f t="shared" si="11"/>
        <v>970476.43</v>
      </c>
      <c r="AN116" s="15">
        <f t="shared" si="12"/>
        <v>-6285.6400000001304</v>
      </c>
    </row>
    <row r="117" spans="1:40" ht="15" thickBot="1" x14ac:dyDescent="0.25">
      <c r="A117" s="61" t="s">
        <v>323</v>
      </c>
      <c r="B117" s="61" t="s">
        <v>48</v>
      </c>
      <c r="C117" s="85">
        <v>3558</v>
      </c>
      <c r="D117" s="86" t="s">
        <v>923</v>
      </c>
      <c r="E117" s="283" t="s">
        <v>2214</v>
      </c>
      <c r="F117" s="117">
        <v>496666.91</v>
      </c>
      <c r="G117" s="117">
        <v>75216.77</v>
      </c>
      <c r="H117" s="117">
        <v>245604.64</v>
      </c>
      <c r="J117" s="283">
        <v>332188.34000000003</v>
      </c>
      <c r="K117" s="283">
        <v>404470.49</v>
      </c>
      <c r="M117" s="263">
        <v>0</v>
      </c>
      <c r="N117" s="263">
        <v>49865.55</v>
      </c>
      <c r="O117" s="263">
        <v>22890</v>
      </c>
      <c r="Q117" s="283">
        <v>123178</v>
      </c>
      <c r="S117" s="283">
        <v>2181</v>
      </c>
      <c r="T117" s="283">
        <v>2329931.42</v>
      </c>
      <c r="U117" s="96">
        <v>570915.85</v>
      </c>
      <c r="V117" s="96">
        <v>77214</v>
      </c>
      <c r="Y117" s="96">
        <v>557200</v>
      </c>
      <c r="Z117" s="96">
        <v>51263.7</v>
      </c>
      <c r="AA117" s="118">
        <v>736470</v>
      </c>
      <c r="AD117" s="118">
        <v>318443.62</v>
      </c>
      <c r="AE117" s="118">
        <v>74840.240000000005</v>
      </c>
      <c r="AG117" s="118">
        <v>111753.75</v>
      </c>
      <c r="AI117" s="82">
        <f t="shared" si="7"/>
        <v>817488.32</v>
      </c>
      <c r="AJ117" s="20">
        <f t="shared" si="8"/>
        <v>72755.55</v>
      </c>
      <c r="AK117" s="83">
        <f t="shared" si="9"/>
        <v>744732.7699999999</v>
      </c>
      <c r="AL117" s="23">
        <f t="shared" si="10"/>
        <v>1256593.55</v>
      </c>
      <c r="AM117" s="24">
        <f t="shared" si="11"/>
        <v>1241507.6100000001</v>
      </c>
      <c r="AN117" s="15">
        <f t="shared" si="12"/>
        <v>15085.939999999944</v>
      </c>
    </row>
    <row r="118" spans="1:40" ht="15" thickBot="1" x14ac:dyDescent="0.25">
      <c r="A118" s="61" t="s">
        <v>323</v>
      </c>
      <c r="B118" s="61" t="s">
        <v>48</v>
      </c>
      <c r="C118" s="85">
        <v>1774</v>
      </c>
      <c r="D118" s="86" t="s">
        <v>924</v>
      </c>
      <c r="E118" s="283" t="s">
        <v>2215</v>
      </c>
      <c r="F118" s="117">
        <v>20909.07</v>
      </c>
      <c r="G118" s="117">
        <v>18104.400000000001</v>
      </c>
      <c r="H118" s="117">
        <v>54235.05</v>
      </c>
      <c r="J118" s="283">
        <v>1448733.83</v>
      </c>
      <c r="K118" s="283">
        <v>385652.17</v>
      </c>
      <c r="M118" s="263">
        <v>306000</v>
      </c>
      <c r="N118" s="263">
        <v>63764.68</v>
      </c>
      <c r="O118" s="263">
        <v>18420</v>
      </c>
      <c r="P118" s="263">
        <v>50000</v>
      </c>
      <c r="Q118" s="283">
        <v>82400</v>
      </c>
      <c r="T118" s="283">
        <v>857017.52</v>
      </c>
      <c r="U118" s="96">
        <v>472771.06</v>
      </c>
      <c r="V118" s="96">
        <v>18100</v>
      </c>
      <c r="Y118" s="96">
        <v>340252.5</v>
      </c>
      <c r="Z118" s="96">
        <v>46598.239999999998</v>
      </c>
      <c r="AA118" s="118">
        <v>555372.5</v>
      </c>
      <c r="AD118" s="118">
        <v>284404.74</v>
      </c>
      <c r="AE118" s="118">
        <v>83055.69</v>
      </c>
      <c r="AI118" s="82">
        <f t="shared" si="7"/>
        <v>93248.52</v>
      </c>
      <c r="AJ118" s="20">
        <f t="shared" si="8"/>
        <v>438184.68</v>
      </c>
      <c r="AK118" s="83">
        <f t="shared" si="9"/>
        <v>-344936.16</v>
      </c>
      <c r="AL118" s="23">
        <f t="shared" si="10"/>
        <v>877721.8</v>
      </c>
      <c r="AM118" s="24">
        <f t="shared" si="11"/>
        <v>922832.92999999993</v>
      </c>
      <c r="AN118" s="15">
        <f t="shared" si="12"/>
        <v>-45111.129999999888</v>
      </c>
    </row>
    <row r="119" spans="1:40" ht="15" thickBot="1" x14ac:dyDescent="0.25">
      <c r="A119" s="61" t="s">
        <v>323</v>
      </c>
      <c r="B119" s="61" t="s">
        <v>48</v>
      </c>
      <c r="C119" s="85">
        <v>1942</v>
      </c>
      <c r="D119" s="86" t="s">
        <v>925</v>
      </c>
      <c r="E119" s="283" t="s">
        <v>2298</v>
      </c>
      <c r="F119" s="117">
        <v>123458.15</v>
      </c>
      <c r="G119" s="117">
        <v>6751.35</v>
      </c>
      <c r="H119" s="117">
        <v>154034.10999999999</v>
      </c>
      <c r="J119" s="283">
        <v>953210.6</v>
      </c>
      <c r="K119" s="283">
        <v>97851.54</v>
      </c>
      <c r="M119" s="263">
        <v>130000</v>
      </c>
      <c r="N119" s="263">
        <v>43614.69</v>
      </c>
      <c r="O119" s="263">
        <v>3960</v>
      </c>
      <c r="Q119" s="283">
        <v>40000</v>
      </c>
      <c r="T119" s="283">
        <v>2768353.45</v>
      </c>
      <c r="U119" s="96">
        <v>371446.91</v>
      </c>
      <c r="Y119" s="96">
        <v>276570</v>
      </c>
      <c r="Z119" s="96">
        <v>30124.61</v>
      </c>
      <c r="AA119" s="118">
        <v>415362</v>
      </c>
      <c r="AD119" s="118">
        <v>153248.89000000001</v>
      </c>
      <c r="AE119" s="118">
        <v>72515</v>
      </c>
      <c r="AI119" s="82">
        <f t="shared" si="7"/>
        <v>284243.61</v>
      </c>
      <c r="AJ119" s="20">
        <f t="shared" si="8"/>
        <v>177574.69</v>
      </c>
      <c r="AK119" s="83">
        <f t="shared" si="9"/>
        <v>106668.91999999998</v>
      </c>
      <c r="AL119" s="23">
        <f t="shared" si="10"/>
        <v>678141.5199999999</v>
      </c>
      <c r="AM119" s="24">
        <f t="shared" si="11"/>
        <v>641125.89</v>
      </c>
      <c r="AN119" s="15">
        <f t="shared" si="12"/>
        <v>37015.629999999888</v>
      </c>
    </row>
    <row r="120" spans="1:40" ht="15" thickBot="1" x14ac:dyDescent="0.25">
      <c r="A120" s="61" t="s">
        <v>323</v>
      </c>
      <c r="B120" s="61" t="s">
        <v>48</v>
      </c>
      <c r="C120" s="85">
        <v>2702</v>
      </c>
      <c r="D120" s="86" t="s">
        <v>926</v>
      </c>
      <c r="E120" s="283" t="s">
        <v>2299</v>
      </c>
      <c r="F120" s="117">
        <v>98177.8</v>
      </c>
      <c r="G120" s="117">
        <v>4318.6000000000004</v>
      </c>
      <c r="H120" s="117">
        <v>17018.55</v>
      </c>
      <c r="J120" s="283">
        <v>360772.63</v>
      </c>
      <c r="K120" s="283">
        <v>136535.62</v>
      </c>
      <c r="M120" s="263">
        <v>60000</v>
      </c>
      <c r="N120" s="263">
        <v>59726.61</v>
      </c>
      <c r="O120" s="263">
        <v>5120</v>
      </c>
      <c r="Q120" s="283">
        <v>43050</v>
      </c>
      <c r="S120" s="283">
        <v>8071</v>
      </c>
      <c r="T120" s="283">
        <v>3313708.59</v>
      </c>
      <c r="U120" s="96">
        <v>390169.5</v>
      </c>
      <c r="Y120" s="96">
        <v>578620</v>
      </c>
      <c r="Z120" s="96">
        <v>41703.26</v>
      </c>
      <c r="AA120" s="118">
        <v>672320</v>
      </c>
      <c r="AD120" s="118">
        <v>260982.43</v>
      </c>
      <c r="AE120" s="118">
        <v>29157.8</v>
      </c>
      <c r="AI120" s="82">
        <f t="shared" si="7"/>
        <v>119514.95000000001</v>
      </c>
      <c r="AJ120" s="20">
        <f t="shared" si="8"/>
        <v>124846.61</v>
      </c>
      <c r="AK120" s="83">
        <f t="shared" si="9"/>
        <v>-5331.6599999999889</v>
      </c>
      <c r="AL120" s="23">
        <f t="shared" si="10"/>
        <v>1010492.76</v>
      </c>
      <c r="AM120" s="24">
        <f t="shared" si="11"/>
        <v>962460.23</v>
      </c>
      <c r="AN120" s="15">
        <f t="shared" si="12"/>
        <v>48032.530000000028</v>
      </c>
    </row>
    <row r="121" spans="1:40" ht="15" thickBot="1" x14ac:dyDescent="0.25">
      <c r="A121" s="61" t="s">
        <v>323</v>
      </c>
      <c r="B121" s="61" t="s">
        <v>48</v>
      </c>
      <c r="C121" s="85">
        <v>2772</v>
      </c>
      <c r="D121" s="86" t="s">
        <v>927</v>
      </c>
      <c r="E121" s="283" t="s">
        <v>2311</v>
      </c>
      <c r="F121" s="117">
        <v>461005.18</v>
      </c>
      <c r="G121" s="117">
        <v>4607.95</v>
      </c>
      <c r="H121" s="117">
        <v>51405.17</v>
      </c>
      <c r="J121" s="283">
        <v>667093.74</v>
      </c>
      <c r="K121" s="283">
        <v>83590.95</v>
      </c>
      <c r="M121" s="263">
        <v>0</v>
      </c>
      <c r="N121" s="263">
        <v>35909.120000000003</v>
      </c>
      <c r="O121" s="263">
        <v>124030</v>
      </c>
      <c r="T121" s="283">
        <v>3532326.06</v>
      </c>
      <c r="U121" s="96">
        <v>657148.68000000005</v>
      </c>
      <c r="Y121" s="96">
        <v>452602.5</v>
      </c>
      <c r="Z121" s="96">
        <v>36169.199999999997</v>
      </c>
      <c r="AA121" s="118">
        <v>605738.5</v>
      </c>
      <c r="AD121" s="118">
        <v>402301.61</v>
      </c>
      <c r="AE121" s="118">
        <v>80653.25</v>
      </c>
      <c r="AI121" s="82">
        <f t="shared" si="7"/>
        <v>517018.3</v>
      </c>
      <c r="AJ121" s="20">
        <f t="shared" si="8"/>
        <v>159939.12</v>
      </c>
      <c r="AK121" s="83">
        <f t="shared" si="9"/>
        <v>357079.18</v>
      </c>
      <c r="AL121" s="23">
        <f t="shared" si="10"/>
        <v>1145920.3800000001</v>
      </c>
      <c r="AM121" s="24">
        <f t="shared" si="11"/>
        <v>1088693.3599999999</v>
      </c>
      <c r="AN121" s="15">
        <f t="shared" si="12"/>
        <v>57227.020000000251</v>
      </c>
    </row>
    <row r="122" spans="1:40" ht="15" thickBot="1" x14ac:dyDescent="0.25">
      <c r="A122" s="61" t="s">
        <v>39</v>
      </c>
      <c r="B122" s="61" t="s">
        <v>40</v>
      </c>
      <c r="C122" s="85">
        <v>6140</v>
      </c>
      <c r="D122" s="86" t="s">
        <v>928</v>
      </c>
      <c r="E122" s="283" t="s">
        <v>2216</v>
      </c>
      <c r="F122" s="117">
        <v>387658.14</v>
      </c>
      <c r="G122" s="117">
        <v>0</v>
      </c>
      <c r="H122" s="117">
        <v>204019.14</v>
      </c>
      <c r="J122" s="283">
        <v>1164963.3</v>
      </c>
      <c r="K122" s="283">
        <v>636067.62</v>
      </c>
      <c r="M122" s="263">
        <v>0</v>
      </c>
      <c r="N122" s="263">
        <v>34497.18</v>
      </c>
      <c r="P122" s="263">
        <v>645</v>
      </c>
      <c r="Q122" s="283">
        <v>202200</v>
      </c>
      <c r="R122" s="283">
        <v>431805.14</v>
      </c>
      <c r="S122" s="283">
        <v>380722.05</v>
      </c>
      <c r="T122" s="283">
        <v>1454124.22</v>
      </c>
      <c r="U122" s="96">
        <v>955451.74</v>
      </c>
      <c r="V122" s="96">
        <v>55000</v>
      </c>
      <c r="Y122" s="96">
        <v>455222.5</v>
      </c>
      <c r="Z122" s="96">
        <v>137400</v>
      </c>
      <c r="AA122" s="118">
        <v>885022.5</v>
      </c>
      <c r="AD122" s="118">
        <v>508918.88</v>
      </c>
      <c r="AE122" s="118">
        <v>132626.25</v>
      </c>
      <c r="AI122" s="82">
        <f t="shared" si="7"/>
        <v>591677.28</v>
      </c>
      <c r="AJ122" s="20">
        <f t="shared" si="8"/>
        <v>35142.18</v>
      </c>
      <c r="AK122" s="83">
        <f t="shared" si="9"/>
        <v>556535.1</v>
      </c>
      <c r="AL122" s="23">
        <f t="shared" si="10"/>
        <v>1603074.24</v>
      </c>
      <c r="AM122" s="24">
        <f t="shared" si="11"/>
        <v>1526567.63</v>
      </c>
      <c r="AN122" s="15">
        <f t="shared" si="12"/>
        <v>76506.610000000102</v>
      </c>
    </row>
    <row r="123" spans="1:40" ht="15" thickBot="1" x14ac:dyDescent="0.25">
      <c r="A123" s="61" t="s">
        <v>39</v>
      </c>
      <c r="B123" s="61" t="s">
        <v>40</v>
      </c>
      <c r="C123" s="85">
        <v>5316</v>
      </c>
      <c r="D123" s="86" t="s">
        <v>929</v>
      </c>
      <c r="E123" s="283" t="s">
        <v>2217</v>
      </c>
      <c r="F123" s="117">
        <v>304535.96999999997</v>
      </c>
      <c r="G123" s="117">
        <v>0</v>
      </c>
      <c r="H123" s="117">
        <v>67459.81</v>
      </c>
      <c r="J123" s="283">
        <v>147417.70000000001</v>
      </c>
      <c r="K123" s="283">
        <v>283490.92</v>
      </c>
      <c r="M123" s="263">
        <v>8000</v>
      </c>
      <c r="N123" s="263">
        <v>27578.55</v>
      </c>
      <c r="P123" s="263">
        <v>22.15</v>
      </c>
      <c r="R123" s="283">
        <v>324701.88</v>
      </c>
      <c r="T123" s="283">
        <v>5145573.0199999996</v>
      </c>
      <c r="U123" s="96">
        <v>571726.73</v>
      </c>
      <c r="V123" s="96">
        <v>94000</v>
      </c>
      <c r="Y123" s="96">
        <v>950755</v>
      </c>
      <c r="Z123" s="96">
        <v>60000</v>
      </c>
      <c r="AA123" s="118">
        <v>1248105</v>
      </c>
      <c r="AD123" s="118">
        <v>301722.96999999997</v>
      </c>
      <c r="AE123" s="118">
        <v>46416.15</v>
      </c>
      <c r="AI123" s="82">
        <f t="shared" si="7"/>
        <v>371995.77999999997</v>
      </c>
      <c r="AJ123" s="20">
        <f t="shared" si="8"/>
        <v>35600.700000000004</v>
      </c>
      <c r="AK123" s="83">
        <f t="shared" si="9"/>
        <v>336395.07999999996</v>
      </c>
      <c r="AL123" s="23">
        <f t="shared" si="10"/>
        <v>1676481.73</v>
      </c>
      <c r="AM123" s="24">
        <f t="shared" si="11"/>
        <v>1596244.1199999999</v>
      </c>
      <c r="AN123" s="15">
        <f t="shared" si="12"/>
        <v>80237.610000000102</v>
      </c>
    </row>
    <row r="124" spans="1:40" ht="15" thickBot="1" x14ac:dyDescent="0.25">
      <c r="A124" s="61" t="s">
        <v>39</v>
      </c>
      <c r="B124" s="61" t="s">
        <v>40</v>
      </c>
      <c r="C124" s="85">
        <v>1456</v>
      </c>
      <c r="D124" s="86" t="s">
        <v>930</v>
      </c>
      <c r="E124" s="283" t="s">
        <v>2218</v>
      </c>
      <c r="F124" s="117">
        <v>64301.08</v>
      </c>
      <c r="G124" s="117">
        <v>3575</v>
      </c>
      <c r="H124" s="117">
        <v>69271.740000000005</v>
      </c>
      <c r="J124" s="283">
        <v>2</v>
      </c>
      <c r="K124" s="283">
        <v>8123.94</v>
      </c>
      <c r="M124" s="263">
        <v>0</v>
      </c>
      <c r="N124" s="263">
        <v>33500</v>
      </c>
      <c r="P124" s="263">
        <v>106000</v>
      </c>
      <c r="T124" s="283">
        <v>2682156.15</v>
      </c>
      <c r="U124" s="96">
        <v>316172</v>
      </c>
      <c r="Y124" s="96">
        <v>118860</v>
      </c>
      <c r="Z124" s="96">
        <v>35200</v>
      </c>
      <c r="AA124" s="118">
        <v>344310</v>
      </c>
      <c r="AD124" s="118">
        <v>134365.39000000001</v>
      </c>
      <c r="AE124" s="118">
        <v>2083.3000000000002</v>
      </c>
      <c r="AF124" s="118">
        <v>29652</v>
      </c>
      <c r="AI124" s="82">
        <f t="shared" si="7"/>
        <v>137147.82</v>
      </c>
      <c r="AJ124" s="20">
        <f t="shared" si="8"/>
        <v>139500</v>
      </c>
      <c r="AK124" s="83">
        <f t="shared" si="9"/>
        <v>-2352.179999999993</v>
      </c>
      <c r="AL124" s="23">
        <f t="shared" si="10"/>
        <v>470232</v>
      </c>
      <c r="AM124" s="24">
        <f t="shared" si="11"/>
        <v>510410.69</v>
      </c>
      <c r="AN124" s="15">
        <f t="shared" si="12"/>
        <v>-40178.69</v>
      </c>
    </row>
    <row r="125" spans="1:40" ht="15" thickBot="1" x14ac:dyDescent="0.25">
      <c r="A125" s="61" t="s">
        <v>39</v>
      </c>
      <c r="B125" s="61" t="s">
        <v>40</v>
      </c>
      <c r="C125" s="85">
        <v>2839</v>
      </c>
      <c r="D125" s="86" t="s">
        <v>931</v>
      </c>
      <c r="E125" s="283" t="s">
        <v>2219</v>
      </c>
      <c r="F125" s="117">
        <v>294577.42</v>
      </c>
      <c r="G125" s="117">
        <v>0</v>
      </c>
      <c r="H125" s="117">
        <v>60200.35</v>
      </c>
      <c r="J125" s="283">
        <v>563204.73</v>
      </c>
      <c r="K125" s="283">
        <v>46840.06</v>
      </c>
      <c r="M125" s="263">
        <v>0</v>
      </c>
      <c r="N125" s="263">
        <v>51634.75</v>
      </c>
      <c r="P125" s="263">
        <v>55000</v>
      </c>
      <c r="S125" s="283">
        <v>-1215771.3999999999</v>
      </c>
      <c r="T125" s="283">
        <v>2132666.9300000002</v>
      </c>
      <c r="U125" s="96">
        <v>456439.5</v>
      </c>
      <c r="Y125" s="96">
        <v>483735</v>
      </c>
      <c r="Z125" s="96">
        <v>47200</v>
      </c>
      <c r="AA125" s="118">
        <v>635535</v>
      </c>
      <c r="AD125" s="118">
        <v>206070.02</v>
      </c>
      <c r="AE125" s="118">
        <v>65495.7</v>
      </c>
      <c r="AI125" s="82">
        <f t="shared" si="7"/>
        <v>354777.76999999996</v>
      </c>
      <c r="AJ125" s="20">
        <f t="shared" si="8"/>
        <v>106634.75</v>
      </c>
      <c r="AK125" s="83">
        <f t="shared" si="9"/>
        <v>248143.01999999996</v>
      </c>
      <c r="AL125" s="23">
        <f t="shared" si="10"/>
        <v>987374.5</v>
      </c>
      <c r="AM125" s="24">
        <f t="shared" si="11"/>
        <v>907100.72</v>
      </c>
      <c r="AN125" s="15">
        <f t="shared" si="12"/>
        <v>80273.780000000028</v>
      </c>
    </row>
    <row r="126" spans="1:40" ht="15" thickBot="1" x14ac:dyDescent="0.25">
      <c r="A126" s="61" t="s">
        <v>39</v>
      </c>
      <c r="B126" s="61" t="s">
        <v>40</v>
      </c>
      <c r="C126" s="85">
        <v>4801</v>
      </c>
      <c r="D126" s="86" t="s">
        <v>932</v>
      </c>
      <c r="E126" s="283" t="s">
        <v>2220</v>
      </c>
      <c r="F126" s="117">
        <v>803071.93</v>
      </c>
      <c r="G126" s="117">
        <v>12950.69</v>
      </c>
      <c r="H126" s="117">
        <v>24039.78</v>
      </c>
      <c r="J126" s="283">
        <v>934232.87</v>
      </c>
      <c r="K126" s="283">
        <v>249448.86</v>
      </c>
      <c r="M126" s="263">
        <v>15895</v>
      </c>
      <c r="N126" s="263">
        <v>36886.82</v>
      </c>
      <c r="P126" s="263">
        <v>220.9</v>
      </c>
      <c r="Q126" s="283">
        <v>100000</v>
      </c>
      <c r="T126" s="283">
        <v>2748053.22</v>
      </c>
      <c r="U126" s="96">
        <v>464197.73</v>
      </c>
      <c r="Y126" s="96">
        <v>581350</v>
      </c>
      <c r="Z126" s="96">
        <v>50200</v>
      </c>
      <c r="AA126" s="118">
        <v>865210</v>
      </c>
      <c r="AD126" s="118">
        <v>406349.91</v>
      </c>
      <c r="AE126" s="118">
        <v>65745</v>
      </c>
      <c r="AI126" s="82">
        <f t="shared" si="7"/>
        <v>840062.4</v>
      </c>
      <c r="AJ126" s="20">
        <f t="shared" si="8"/>
        <v>53002.720000000001</v>
      </c>
      <c r="AK126" s="83">
        <f t="shared" si="9"/>
        <v>787059.68</v>
      </c>
      <c r="AL126" s="23">
        <f t="shared" si="10"/>
        <v>1095747.73</v>
      </c>
      <c r="AM126" s="24">
        <f t="shared" si="11"/>
        <v>1337304.9099999999</v>
      </c>
      <c r="AN126" s="15">
        <f t="shared" si="12"/>
        <v>-241557.17999999993</v>
      </c>
    </row>
    <row r="127" spans="1:40" ht="15" thickBot="1" x14ac:dyDescent="0.25">
      <c r="A127" s="61" t="s">
        <v>39</v>
      </c>
      <c r="B127" s="61" t="s">
        <v>40</v>
      </c>
      <c r="C127" s="85">
        <v>3761</v>
      </c>
      <c r="D127" s="86" t="s">
        <v>933</v>
      </c>
      <c r="E127" s="283" t="s">
        <v>2221</v>
      </c>
      <c r="F127" s="117">
        <v>806587.57</v>
      </c>
      <c r="G127" s="117">
        <v>0</v>
      </c>
      <c r="H127" s="117">
        <v>84040.19</v>
      </c>
      <c r="J127" s="283">
        <v>289184.88</v>
      </c>
      <c r="K127" s="283">
        <v>537986.93000000005</v>
      </c>
      <c r="M127" s="263">
        <v>0</v>
      </c>
      <c r="N127" s="263">
        <v>53710.5</v>
      </c>
      <c r="P127" s="263">
        <v>5410</v>
      </c>
      <c r="R127" s="283">
        <v>592794.93999999994</v>
      </c>
      <c r="T127" s="283">
        <v>2326269.85</v>
      </c>
      <c r="U127" s="96">
        <v>535995.56000000006</v>
      </c>
      <c r="W127" s="96">
        <v>3.86</v>
      </c>
      <c r="Y127" s="96">
        <v>273332.5</v>
      </c>
      <c r="Z127" s="96">
        <v>37400</v>
      </c>
      <c r="AA127" s="118">
        <v>557457.5</v>
      </c>
      <c r="AD127" s="118">
        <v>272175.08</v>
      </c>
      <c r="AE127" s="118">
        <v>27991.8</v>
      </c>
      <c r="AI127" s="82">
        <f t="shared" si="7"/>
        <v>890627.76</v>
      </c>
      <c r="AJ127" s="20">
        <f t="shared" si="8"/>
        <v>59120.5</v>
      </c>
      <c r="AK127" s="83">
        <f t="shared" si="9"/>
        <v>831507.26</v>
      </c>
      <c r="AL127" s="23">
        <f t="shared" si="10"/>
        <v>846731.92</v>
      </c>
      <c r="AM127" s="24">
        <f t="shared" si="11"/>
        <v>857624.38000000012</v>
      </c>
      <c r="AN127" s="15">
        <f t="shared" si="12"/>
        <v>-10892.460000000079</v>
      </c>
    </row>
    <row r="128" spans="1:40" ht="15" thickBot="1" x14ac:dyDescent="0.25">
      <c r="A128" s="61" t="s">
        <v>39</v>
      </c>
      <c r="B128" s="61" t="s">
        <v>40</v>
      </c>
      <c r="C128" s="85">
        <v>4191</v>
      </c>
      <c r="D128" s="86" t="s">
        <v>934</v>
      </c>
      <c r="E128" s="283" t="s">
        <v>2222</v>
      </c>
      <c r="F128" s="117">
        <v>156685.14000000001</v>
      </c>
      <c r="G128" s="117">
        <v>0</v>
      </c>
      <c r="H128" s="117">
        <v>84166.28</v>
      </c>
      <c r="J128" s="283">
        <v>2296699.17</v>
      </c>
      <c r="K128" s="283">
        <v>100948.23</v>
      </c>
      <c r="N128" s="263">
        <v>21196.400000000001</v>
      </c>
      <c r="P128" s="263">
        <v>12.63</v>
      </c>
      <c r="T128" s="283">
        <v>3580405.02</v>
      </c>
      <c r="U128" s="96">
        <v>341454.5</v>
      </c>
      <c r="Y128" s="96">
        <v>612692.5</v>
      </c>
      <c r="Z128" s="96">
        <v>46400</v>
      </c>
      <c r="AA128" s="118">
        <v>856642.5</v>
      </c>
      <c r="AD128" s="118">
        <v>253402.15</v>
      </c>
      <c r="AE128" s="118">
        <v>40149.050000000003</v>
      </c>
      <c r="AI128" s="82">
        <f t="shared" si="7"/>
        <v>240851.42</v>
      </c>
      <c r="AJ128" s="20">
        <f t="shared" si="8"/>
        <v>21209.030000000002</v>
      </c>
      <c r="AK128" s="83">
        <f t="shared" si="9"/>
        <v>219642.39</v>
      </c>
      <c r="AL128" s="23">
        <f t="shared" si="10"/>
        <v>1000547</v>
      </c>
      <c r="AM128" s="24">
        <f t="shared" si="11"/>
        <v>1150193.7</v>
      </c>
      <c r="AN128" s="15">
        <f t="shared" si="12"/>
        <v>-149646.69999999995</v>
      </c>
    </row>
    <row r="129" spans="1:40" ht="15" thickBot="1" x14ac:dyDescent="0.25">
      <c r="A129" s="61" t="s">
        <v>39</v>
      </c>
      <c r="B129" s="61" t="s">
        <v>40</v>
      </c>
      <c r="C129" s="85">
        <v>1988</v>
      </c>
      <c r="D129" s="86" t="s">
        <v>935</v>
      </c>
      <c r="E129" s="283" t="s">
        <v>2223</v>
      </c>
      <c r="F129" s="117">
        <v>673747.72</v>
      </c>
      <c r="G129" s="117">
        <v>11266.75</v>
      </c>
      <c r="H129" s="117">
        <v>98479.23</v>
      </c>
      <c r="J129" s="283">
        <v>412748.58</v>
      </c>
      <c r="K129" s="283">
        <v>43385.82</v>
      </c>
      <c r="N129" s="263">
        <v>300</v>
      </c>
      <c r="P129" s="263">
        <v>150000</v>
      </c>
      <c r="R129" s="283">
        <v>1275271.24</v>
      </c>
      <c r="T129" s="283">
        <v>2242898.44</v>
      </c>
      <c r="U129" s="96">
        <v>362564.19</v>
      </c>
      <c r="Y129" s="96">
        <v>701250</v>
      </c>
      <c r="Z129" s="96">
        <v>10</v>
      </c>
      <c r="AA129" s="118">
        <v>794550</v>
      </c>
      <c r="AD129" s="118">
        <v>376708.46</v>
      </c>
      <c r="AE129" s="118">
        <v>39117.5</v>
      </c>
      <c r="AH129" s="118">
        <v>11990</v>
      </c>
      <c r="AI129" s="82">
        <f t="shared" si="7"/>
        <v>783493.7</v>
      </c>
      <c r="AJ129" s="20">
        <f t="shared" si="8"/>
        <v>150300</v>
      </c>
      <c r="AK129" s="83">
        <f t="shared" si="9"/>
        <v>633193.69999999995</v>
      </c>
      <c r="AL129" s="23">
        <f t="shared" si="10"/>
        <v>1063824.19</v>
      </c>
      <c r="AM129" s="24">
        <f t="shared" si="11"/>
        <v>1222365.96</v>
      </c>
      <c r="AN129" s="15">
        <f t="shared" si="12"/>
        <v>-158541.77000000002</v>
      </c>
    </row>
    <row r="130" spans="1:40" ht="15" thickBot="1" x14ac:dyDescent="0.25">
      <c r="A130" s="61" t="s">
        <v>39</v>
      </c>
      <c r="B130" s="61" t="s">
        <v>40</v>
      </c>
      <c r="C130" s="85">
        <v>2809</v>
      </c>
      <c r="D130" s="86" t="s">
        <v>936</v>
      </c>
      <c r="E130" s="283" t="s">
        <v>2300</v>
      </c>
      <c r="F130" s="117">
        <v>232902.63</v>
      </c>
      <c r="G130" s="117">
        <v>5741.87</v>
      </c>
      <c r="H130" s="117">
        <v>75526.48</v>
      </c>
      <c r="J130" s="283">
        <v>1372764</v>
      </c>
      <c r="K130" s="283">
        <v>633669.02</v>
      </c>
      <c r="N130" s="263">
        <v>37590.33</v>
      </c>
      <c r="R130" s="283">
        <v>-2895289.86</v>
      </c>
      <c r="T130" s="283">
        <v>3888577.01</v>
      </c>
      <c r="U130" s="96">
        <v>494212.37</v>
      </c>
      <c r="Y130" s="96">
        <v>538639</v>
      </c>
      <c r="Z130" s="96">
        <v>40800</v>
      </c>
      <c r="AA130" s="118">
        <v>762889</v>
      </c>
      <c r="AD130" s="118">
        <v>305508.46999999997</v>
      </c>
      <c r="AE130" s="118">
        <v>22720</v>
      </c>
      <c r="AI130" s="82">
        <f t="shared" si="7"/>
        <v>314170.98</v>
      </c>
      <c r="AJ130" s="20">
        <f t="shared" si="8"/>
        <v>37590.33</v>
      </c>
      <c r="AK130" s="83">
        <f t="shared" si="9"/>
        <v>276580.64999999997</v>
      </c>
      <c r="AL130" s="23">
        <f t="shared" si="10"/>
        <v>1073651.3700000001</v>
      </c>
      <c r="AM130" s="24">
        <f t="shared" si="11"/>
        <v>1091117.47</v>
      </c>
      <c r="AN130" s="15">
        <f t="shared" si="12"/>
        <v>-17466.09999999986</v>
      </c>
    </row>
    <row r="131" spans="1:40" ht="15" thickBot="1" x14ac:dyDescent="0.25">
      <c r="A131" s="61" t="s">
        <v>39</v>
      </c>
      <c r="B131" s="61" t="s">
        <v>40</v>
      </c>
      <c r="C131" s="85">
        <v>2809</v>
      </c>
      <c r="D131" s="86" t="s">
        <v>937</v>
      </c>
      <c r="E131" s="283" t="s">
        <v>2301</v>
      </c>
      <c r="F131" s="117">
        <v>71108.160000000003</v>
      </c>
      <c r="G131" s="117">
        <v>4000</v>
      </c>
      <c r="H131" s="117">
        <v>31779.119999999999</v>
      </c>
      <c r="J131" s="283">
        <v>3695565.62</v>
      </c>
      <c r="K131" s="283">
        <v>376897.91</v>
      </c>
      <c r="N131" s="263">
        <v>60900</v>
      </c>
      <c r="R131" s="283">
        <v>-2803193.59</v>
      </c>
      <c r="T131" s="283">
        <v>6097995.7300000004</v>
      </c>
      <c r="U131" s="96">
        <v>388520.73</v>
      </c>
      <c r="Y131" s="96">
        <v>294150</v>
      </c>
      <c r="Z131" s="96">
        <v>36000</v>
      </c>
      <c r="AA131" s="118">
        <v>459086</v>
      </c>
      <c r="AD131" s="118">
        <v>297291.23</v>
      </c>
      <c r="AE131" s="118">
        <v>125483.97</v>
      </c>
      <c r="AI131" s="82">
        <f t="shared" si="7"/>
        <v>106887.28</v>
      </c>
      <c r="AJ131" s="20">
        <f t="shared" si="8"/>
        <v>60900</v>
      </c>
      <c r="AK131" s="83">
        <f t="shared" si="9"/>
        <v>45987.28</v>
      </c>
      <c r="AL131" s="23">
        <f t="shared" si="10"/>
        <v>718670.73</v>
      </c>
      <c r="AM131" s="24">
        <f t="shared" si="11"/>
        <v>881861.2</v>
      </c>
      <c r="AN131" s="15">
        <f t="shared" si="12"/>
        <v>-163190.46999999997</v>
      </c>
    </row>
    <row r="132" spans="1:40" ht="15" thickBot="1" x14ac:dyDescent="0.25">
      <c r="A132" s="61" t="s">
        <v>328</v>
      </c>
      <c r="B132" s="61" t="s">
        <v>49</v>
      </c>
      <c r="C132" s="85">
        <v>8788</v>
      </c>
      <c r="D132" s="86" t="s">
        <v>938</v>
      </c>
      <c r="E132" s="283" t="s">
        <v>2224</v>
      </c>
      <c r="F132" s="117">
        <v>479414.58</v>
      </c>
      <c r="G132" s="117">
        <v>64922</v>
      </c>
      <c r="H132" s="117">
        <v>161444.18</v>
      </c>
      <c r="J132" s="283">
        <v>649106.4</v>
      </c>
      <c r="K132" s="283">
        <v>87162.97</v>
      </c>
      <c r="M132" s="263">
        <v>10000</v>
      </c>
      <c r="N132" s="263">
        <v>70604.100000000006</v>
      </c>
      <c r="P132" s="263">
        <v>3133</v>
      </c>
      <c r="Q132" s="283">
        <v>43510</v>
      </c>
      <c r="S132" s="283">
        <v>195157.38</v>
      </c>
      <c r="T132" s="283">
        <v>3801436</v>
      </c>
      <c r="U132" s="96">
        <v>1327519.3999999999</v>
      </c>
      <c r="V132" s="96">
        <v>4500</v>
      </c>
      <c r="Y132" s="96">
        <v>585896.1</v>
      </c>
      <c r="AA132" s="118">
        <v>1064346.1000000001</v>
      </c>
      <c r="AC132" s="118">
        <v>4340</v>
      </c>
      <c r="AD132" s="118">
        <v>612780.30000000005</v>
      </c>
      <c r="AE132" s="118">
        <v>82003.22</v>
      </c>
      <c r="AI132" s="82">
        <f t="shared" ref="AI132:AI195" si="13">SUM(F132:I132)</f>
        <v>705780.76</v>
      </c>
      <c r="AJ132" s="20">
        <f t="shared" si="8"/>
        <v>83737.100000000006</v>
      </c>
      <c r="AK132" s="83">
        <f t="shared" si="9"/>
        <v>622043.66</v>
      </c>
      <c r="AL132" s="23">
        <f t="shared" si="10"/>
        <v>1917915.5</v>
      </c>
      <c r="AM132" s="24">
        <f t="shared" si="11"/>
        <v>1763469.62</v>
      </c>
      <c r="AN132" s="15">
        <f t="shared" si="12"/>
        <v>154445.87999999989</v>
      </c>
    </row>
    <row r="133" spans="1:40" ht="15" thickBot="1" x14ac:dyDescent="0.25">
      <c r="A133" s="61" t="s">
        <v>328</v>
      </c>
      <c r="B133" s="61" t="s">
        <v>49</v>
      </c>
      <c r="C133" s="85">
        <v>4890</v>
      </c>
      <c r="D133" s="86" t="s">
        <v>939</v>
      </c>
      <c r="E133" s="283" t="s">
        <v>2225</v>
      </c>
      <c r="F133" s="117">
        <v>541933.13</v>
      </c>
      <c r="G133" s="117">
        <v>20000</v>
      </c>
      <c r="H133" s="117">
        <v>165673.19</v>
      </c>
      <c r="J133" s="283">
        <v>433067.15</v>
      </c>
      <c r="K133" s="283">
        <v>19034.830000000002</v>
      </c>
      <c r="M133" s="263">
        <v>2500</v>
      </c>
      <c r="N133" s="263">
        <v>39757.980000000003</v>
      </c>
      <c r="P133" s="263">
        <v>3642</v>
      </c>
      <c r="S133" s="283">
        <v>91799.79</v>
      </c>
      <c r="T133" s="283">
        <v>2453088.7400000002</v>
      </c>
      <c r="U133" s="96">
        <v>890748.99</v>
      </c>
      <c r="Y133" s="96">
        <v>575279.4</v>
      </c>
      <c r="Z133" s="96">
        <v>23505.5</v>
      </c>
      <c r="AA133" s="118">
        <v>839276.9</v>
      </c>
      <c r="AD133" s="118">
        <v>433256.75</v>
      </c>
      <c r="AE133" s="118">
        <v>38266.75</v>
      </c>
      <c r="AI133" s="82">
        <f t="shared" si="13"/>
        <v>727606.32000000007</v>
      </c>
      <c r="AJ133" s="20">
        <f t="shared" ref="AJ133:AJ196" si="14">SUM(M133:P133)</f>
        <v>45899.98</v>
      </c>
      <c r="AK133" s="83">
        <f t="shared" ref="AK133:AK196" si="15">AI133-AJ133</f>
        <v>681706.34000000008</v>
      </c>
      <c r="AL133" s="23">
        <f t="shared" ref="AL133:AL196" si="16">SUM(U133:Z133)</f>
        <v>1489533.8900000001</v>
      </c>
      <c r="AM133" s="24">
        <f t="shared" ref="AM133:AM196" si="17">SUM(AA133:AH133)</f>
        <v>1310800.3999999999</v>
      </c>
      <c r="AN133" s="15">
        <f t="shared" ref="AN133:AN196" si="18">AL133-AM133</f>
        <v>178733.49000000022</v>
      </c>
    </row>
    <row r="134" spans="1:40" ht="15" thickBot="1" x14ac:dyDescent="0.25">
      <c r="A134" s="61" t="s">
        <v>328</v>
      </c>
      <c r="B134" s="61" t="s">
        <v>49</v>
      </c>
      <c r="C134" s="85">
        <v>8526</v>
      </c>
      <c r="D134" s="86" t="s">
        <v>940</v>
      </c>
      <c r="E134" s="283" t="s">
        <v>2226</v>
      </c>
      <c r="F134" s="117">
        <v>523570.6</v>
      </c>
      <c r="G134" s="117">
        <v>44162.5</v>
      </c>
      <c r="H134" s="117">
        <v>173185.42</v>
      </c>
      <c r="J134" s="283">
        <v>362536.09</v>
      </c>
      <c r="K134" s="283">
        <v>601010.93999999994</v>
      </c>
      <c r="M134" s="263">
        <v>18680</v>
      </c>
      <c r="N134" s="263">
        <v>71858.77</v>
      </c>
      <c r="P134" s="263">
        <v>4506</v>
      </c>
      <c r="S134" s="283">
        <v>178204.04</v>
      </c>
      <c r="T134" s="283">
        <v>3154882.42</v>
      </c>
      <c r="U134" s="96">
        <v>1513983.07</v>
      </c>
      <c r="Y134" s="96">
        <v>785501.5</v>
      </c>
      <c r="Z134" s="96">
        <v>6310</v>
      </c>
      <c r="AA134" s="118">
        <v>1384876.5</v>
      </c>
      <c r="AB134" s="118">
        <v>900</v>
      </c>
      <c r="AD134" s="118">
        <v>804718.21</v>
      </c>
      <c r="AE134" s="118">
        <v>52801.120000000003</v>
      </c>
      <c r="AH134" s="118">
        <v>50000</v>
      </c>
      <c r="AI134" s="82">
        <f t="shared" si="13"/>
        <v>740918.52</v>
      </c>
      <c r="AJ134" s="20">
        <f t="shared" si="14"/>
        <v>95044.77</v>
      </c>
      <c r="AK134" s="83">
        <f t="shared" si="15"/>
        <v>645873.75</v>
      </c>
      <c r="AL134" s="23">
        <f t="shared" si="16"/>
        <v>2305794.5700000003</v>
      </c>
      <c r="AM134" s="24">
        <f t="shared" si="17"/>
        <v>2293295.83</v>
      </c>
      <c r="AN134" s="15">
        <f t="shared" si="18"/>
        <v>12498.740000000224</v>
      </c>
    </row>
    <row r="135" spans="1:40" ht="15" thickBot="1" x14ac:dyDescent="0.25">
      <c r="A135" s="61" t="s">
        <v>328</v>
      </c>
      <c r="B135" s="61" t="s">
        <v>49</v>
      </c>
      <c r="C135" s="85">
        <v>6442</v>
      </c>
      <c r="D135" s="86" t="s">
        <v>941</v>
      </c>
      <c r="E135" s="283" t="s">
        <v>2227</v>
      </c>
      <c r="F135" s="117">
        <v>323275.15999999997</v>
      </c>
      <c r="G135" s="117">
        <v>24433.8</v>
      </c>
      <c r="H135" s="117">
        <v>207250</v>
      </c>
      <c r="J135" s="283">
        <v>261900.92</v>
      </c>
      <c r="K135" s="283">
        <v>81336.5</v>
      </c>
      <c r="M135" s="263">
        <v>1950</v>
      </c>
      <c r="N135" s="263">
        <v>48783.8</v>
      </c>
      <c r="P135" s="263">
        <v>1990</v>
      </c>
      <c r="Q135" s="283">
        <v>106640</v>
      </c>
      <c r="S135" s="283">
        <v>56600.58</v>
      </c>
      <c r="T135" s="283">
        <v>2689973.6</v>
      </c>
      <c r="U135" s="96">
        <v>853792.84</v>
      </c>
      <c r="Y135" s="96">
        <v>288421</v>
      </c>
      <c r="AA135" s="118">
        <v>562821</v>
      </c>
      <c r="AB135" s="118">
        <v>2620</v>
      </c>
      <c r="AD135" s="118">
        <v>453824.88</v>
      </c>
      <c r="AE135" s="118">
        <v>51220.43</v>
      </c>
      <c r="AG135" s="118">
        <v>105993.52</v>
      </c>
      <c r="AI135" s="82">
        <f t="shared" si="13"/>
        <v>554958.96</v>
      </c>
      <c r="AJ135" s="20">
        <f t="shared" si="14"/>
        <v>52723.8</v>
      </c>
      <c r="AK135" s="83">
        <f t="shared" si="15"/>
        <v>502235.16</v>
      </c>
      <c r="AL135" s="23">
        <f t="shared" si="16"/>
        <v>1142213.8399999999</v>
      </c>
      <c r="AM135" s="24">
        <f t="shared" si="17"/>
        <v>1176479.83</v>
      </c>
      <c r="AN135" s="15">
        <f t="shared" si="18"/>
        <v>-34265.990000000224</v>
      </c>
    </row>
    <row r="136" spans="1:40" ht="15" thickBot="1" x14ac:dyDescent="0.25">
      <c r="A136" s="61" t="s">
        <v>328</v>
      </c>
      <c r="B136" s="61" t="s">
        <v>49</v>
      </c>
      <c r="C136" s="85">
        <v>3652</v>
      </c>
      <c r="D136" s="86" t="s">
        <v>942</v>
      </c>
      <c r="E136" s="283" t="s">
        <v>2228</v>
      </c>
      <c r="F136" s="117">
        <v>311002.2</v>
      </c>
      <c r="G136" s="117">
        <v>32508.5</v>
      </c>
      <c r="H136" s="117">
        <v>120930.91</v>
      </c>
      <c r="J136" s="283">
        <v>726190.8</v>
      </c>
      <c r="K136" s="283">
        <v>22670.12</v>
      </c>
      <c r="M136" s="263">
        <v>0</v>
      </c>
      <c r="N136" s="263">
        <v>42458.37</v>
      </c>
      <c r="P136" s="263">
        <v>1982</v>
      </c>
      <c r="Q136" s="283">
        <v>20000</v>
      </c>
      <c r="S136" s="283">
        <v>-8354.7900000000009</v>
      </c>
      <c r="T136" s="283">
        <v>2072080.16</v>
      </c>
      <c r="U136" s="96">
        <v>639796.88</v>
      </c>
      <c r="V136" s="96">
        <v>21800</v>
      </c>
      <c r="Y136" s="96">
        <v>286029.5</v>
      </c>
      <c r="AA136" s="118">
        <v>572759.5</v>
      </c>
      <c r="AB136" s="118">
        <v>1385</v>
      </c>
      <c r="AD136" s="118">
        <v>332659.67</v>
      </c>
      <c r="AE136" s="118">
        <v>53473.85</v>
      </c>
      <c r="AI136" s="82">
        <f t="shared" si="13"/>
        <v>464441.61</v>
      </c>
      <c r="AJ136" s="20">
        <f t="shared" si="14"/>
        <v>44440.37</v>
      </c>
      <c r="AK136" s="83">
        <f t="shared" si="15"/>
        <v>420001.24</v>
      </c>
      <c r="AL136" s="23">
        <f t="shared" si="16"/>
        <v>947626.38</v>
      </c>
      <c r="AM136" s="24">
        <f t="shared" si="17"/>
        <v>960278.0199999999</v>
      </c>
      <c r="AN136" s="15">
        <f t="shared" si="18"/>
        <v>-12651.639999999898</v>
      </c>
    </row>
    <row r="137" spans="1:40" ht="15" thickBot="1" x14ac:dyDescent="0.25">
      <c r="A137" s="61" t="s">
        <v>328</v>
      </c>
      <c r="B137" s="61" t="s">
        <v>49</v>
      </c>
      <c r="C137" s="85">
        <v>7302</v>
      </c>
      <c r="D137" s="86" t="s">
        <v>943</v>
      </c>
      <c r="E137" s="283" t="s">
        <v>2229</v>
      </c>
      <c r="F137" s="117">
        <v>404521.1</v>
      </c>
      <c r="G137" s="117">
        <v>20000</v>
      </c>
      <c r="H137" s="117">
        <v>501381.86</v>
      </c>
      <c r="J137" s="283">
        <v>437387.09</v>
      </c>
      <c r="K137" s="283">
        <v>34071.160000000003</v>
      </c>
      <c r="N137" s="263">
        <v>61245.03</v>
      </c>
      <c r="P137" s="263">
        <v>2509</v>
      </c>
      <c r="S137" s="283">
        <v>88973.440000000002</v>
      </c>
      <c r="T137" s="283">
        <v>3517785.78</v>
      </c>
      <c r="U137" s="96">
        <v>1724690.24</v>
      </c>
      <c r="Y137" s="96">
        <v>686458.5</v>
      </c>
      <c r="AA137" s="118">
        <v>1075018.5</v>
      </c>
      <c r="AD137" s="118">
        <v>399556.36</v>
      </c>
      <c r="AE137" s="118">
        <v>28132.76</v>
      </c>
      <c r="AI137" s="82">
        <f t="shared" si="13"/>
        <v>925902.96</v>
      </c>
      <c r="AJ137" s="20">
        <f t="shared" si="14"/>
        <v>63754.03</v>
      </c>
      <c r="AK137" s="83">
        <f t="shared" si="15"/>
        <v>862148.92999999993</v>
      </c>
      <c r="AL137" s="23">
        <f t="shared" si="16"/>
        <v>2411148.7400000002</v>
      </c>
      <c r="AM137" s="24">
        <f t="shared" si="17"/>
        <v>1502707.6199999999</v>
      </c>
      <c r="AN137" s="15">
        <f t="shared" si="18"/>
        <v>908441.12000000034</v>
      </c>
    </row>
    <row r="138" spans="1:40" ht="15" thickBot="1" x14ac:dyDescent="0.25">
      <c r="A138" s="61" t="s">
        <v>328</v>
      </c>
      <c r="B138" s="61" t="s">
        <v>49</v>
      </c>
      <c r="C138" s="85">
        <v>3122</v>
      </c>
      <c r="D138" s="86" t="s">
        <v>944</v>
      </c>
      <c r="E138" s="283" t="s">
        <v>2230</v>
      </c>
      <c r="F138" s="117">
        <v>346473.69</v>
      </c>
      <c r="G138" s="117">
        <v>74972.5</v>
      </c>
      <c r="H138" s="117">
        <v>161391.84</v>
      </c>
      <c r="J138" s="283">
        <v>1091996.56</v>
      </c>
      <c r="K138" s="283">
        <v>185418.12</v>
      </c>
      <c r="M138" s="263">
        <v>79960</v>
      </c>
      <c r="N138" s="263">
        <v>48116.24</v>
      </c>
      <c r="P138" s="263">
        <v>2109</v>
      </c>
      <c r="Q138" s="283">
        <v>101860</v>
      </c>
      <c r="S138" s="283">
        <v>33667.96</v>
      </c>
      <c r="T138" s="283">
        <v>2461639.23</v>
      </c>
      <c r="U138" s="96">
        <v>648056.80000000005</v>
      </c>
      <c r="Y138" s="96">
        <v>625989</v>
      </c>
      <c r="AA138" s="118">
        <v>893141</v>
      </c>
      <c r="AB138" s="118">
        <v>600</v>
      </c>
      <c r="AD138" s="118">
        <v>498334.03</v>
      </c>
      <c r="AE138" s="118">
        <v>61760.800000000003</v>
      </c>
      <c r="AI138" s="82">
        <f t="shared" si="13"/>
        <v>582838.03</v>
      </c>
      <c r="AJ138" s="20">
        <f t="shared" si="14"/>
        <v>130185.23999999999</v>
      </c>
      <c r="AK138" s="83">
        <f t="shared" si="15"/>
        <v>452652.79000000004</v>
      </c>
      <c r="AL138" s="23">
        <f t="shared" si="16"/>
        <v>1274045.8</v>
      </c>
      <c r="AM138" s="24">
        <f t="shared" si="17"/>
        <v>1453835.83</v>
      </c>
      <c r="AN138" s="15">
        <f t="shared" si="18"/>
        <v>-179790.03000000003</v>
      </c>
    </row>
    <row r="139" spans="1:40" ht="15" thickBot="1" x14ac:dyDescent="0.25">
      <c r="A139" s="61" t="s">
        <v>328</v>
      </c>
      <c r="B139" s="61" t="s">
        <v>49</v>
      </c>
      <c r="C139" s="85">
        <v>3540</v>
      </c>
      <c r="D139" s="86" t="s">
        <v>945</v>
      </c>
      <c r="E139" s="283" t="s">
        <v>2231</v>
      </c>
      <c r="F139" s="117">
        <v>153624.72</v>
      </c>
      <c r="G139" s="117">
        <v>20000</v>
      </c>
      <c r="H139" s="117">
        <v>117890.52</v>
      </c>
      <c r="J139" s="283">
        <v>2131237.38</v>
      </c>
      <c r="K139" s="283">
        <v>25246.36</v>
      </c>
      <c r="M139" s="263">
        <v>2190</v>
      </c>
      <c r="N139" s="263">
        <v>42753.21</v>
      </c>
      <c r="P139" s="263">
        <v>6584</v>
      </c>
      <c r="Q139" s="283">
        <v>22210</v>
      </c>
      <c r="R139" s="283">
        <v>-313129.26</v>
      </c>
      <c r="S139" s="283">
        <v>70014.86</v>
      </c>
      <c r="T139" s="283">
        <v>1490475.39</v>
      </c>
      <c r="U139" s="96">
        <v>864119.22</v>
      </c>
      <c r="Y139" s="96">
        <v>445340.8</v>
      </c>
      <c r="Z139" s="96">
        <v>57830</v>
      </c>
      <c r="AA139" s="118">
        <v>843140.8</v>
      </c>
      <c r="AD139" s="118">
        <v>503795.04</v>
      </c>
      <c r="AE139" s="118">
        <v>108246.07</v>
      </c>
      <c r="AI139" s="82">
        <f t="shared" si="13"/>
        <v>291515.24</v>
      </c>
      <c r="AJ139" s="20">
        <f t="shared" si="14"/>
        <v>51527.21</v>
      </c>
      <c r="AK139" s="83">
        <f t="shared" si="15"/>
        <v>239988.03</v>
      </c>
      <c r="AL139" s="23">
        <f t="shared" si="16"/>
        <v>1367290.02</v>
      </c>
      <c r="AM139" s="24">
        <f t="shared" si="17"/>
        <v>1455181.9100000001</v>
      </c>
      <c r="AN139" s="15">
        <f t="shared" si="18"/>
        <v>-87891.89000000013</v>
      </c>
    </row>
    <row r="140" spans="1:40" ht="15" thickBot="1" x14ac:dyDescent="0.25">
      <c r="A140" s="61" t="s">
        <v>328</v>
      </c>
      <c r="B140" s="61" t="s">
        <v>49</v>
      </c>
      <c r="C140" s="85">
        <v>8043</v>
      </c>
      <c r="D140" s="86" t="s">
        <v>946</v>
      </c>
      <c r="E140" s="283" t="s">
        <v>2232</v>
      </c>
      <c r="F140" s="117">
        <v>486977.3</v>
      </c>
      <c r="G140" s="117">
        <v>31273.55</v>
      </c>
      <c r="H140" s="117">
        <v>328965.78000000003</v>
      </c>
      <c r="J140" s="283">
        <v>186690.67</v>
      </c>
      <c r="K140" s="283">
        <v>631653.9</v>
      </c>
      <c r="M140" s="263">
        <v>0</v>
      </c>
      <c r="N140" s="263">
        <v>55401.1</v>
      </c>
      <c r="P140" s="263">
        <v>4129</v>
      </c>
      <c r="Q140" s="283">
        <v>148115</v>
      </c>
      <c r="R140" s="283">
        <v>-278782.13</v>
      </c>
      <c r="S140" s="283">
        <v>68915.13</v>
      </c>
      <c r="T140" s="283">
        <v>3511106.83</v>
      </c>
      <c r="U140" s="96">
        <v>1326334</v>
      </c>
      <c r="Y140" s="96">
        <v>579191</v>
      </c>
      <c r="AA140" s="118">
        <v>1084797</v>
      </c>
      <c r="AD140" s="118">
        <v>736242.49</v>
      </c>
      <c r="AE140" s="118">
        <v>25565.11</v>
      </c>
      <c r="AI140" s="82">
        <f t="shared" si="13"/>
        <v>847216.63</v>
      </c>
      <c r="AJ140" s="20">
        <f t="shared" si="14"/>
        <v>59530.1</v>
      </c>
      <c r="AK140" s="83">
        <f t="shared" si="15"/>
        <v>787686.53</v>
      </c>
      <c r="AL140" s="23">
        <f t="shared" si="16"/>
        <v>1905525</v>
      </c>
      <c r="AM140" s="24">
        <f t="shared" si="17"/>
        <v>1846604.6</v>
      </c>
      <c r="AN140" s="15">
        <f t="shared" si="18"/>
        <v>58920.399999999907</v>
      </c>
    </row>
    <row r="141" spans="1:40" ht="15" thickBot="1" x14ac:dyDescent="0.25">
      <c r="A141" s="61" t="s">
        <v>328</v>
      </c>
      <c r="B141" s="61" t="s">
        <v>49</v>
      </c>
      <c r="C141" s="85">
        <v>4264</v>
      </c>
      <c r="D141" s="86" t="s">
        <v>947</v>
      </c>
      <c r="E141" s="283" t="s">
        <v>2233</v>
      </c>
      <c r="F141" s="117">
        <v>428342.9</v>
      </c>
      <c r="G141" s="117">
        <v>132810</v>
      </c>
      <c r="H141" s="117">
        <v>163618.15</v>
      </c>
      <c r="J141" s="283">
        <v>449012.99</v>
      </c>
      <c r="K141" s="283">
        <v>76245.100000000006</v>
      </c>
      <c r="M141" s="263">
        <v>0</v>
      </c>
      <c r="N141" s="263">
        <v>64641.65</v>
      </c>
      <c r="P141" s="263">
        <v>1122</v>
      </c>
      <c r="Q141" s="283">
        <v>106375</v>
      </c>
      <c r="S141" s="283">
        <v>-352</v>
      </c>
      <c r="T141" s="283">
        <v>1290976.01</v>
      </c>
      <c r="U141" s="96">
        <v>813338.39</v>
      </c>
      <c r="Y141" s="96">
        <v>766855.5</v>
      </c>
      <c r="AA141" s="118">
        <v>953829.5</v>
      </c>
      <c r="AD141" s="118">
        <v>438725</v>
      </c>
      <c r="AE141" s="118">
        <v>85822.54</v>
      </c>
      <c r="AI141" s="82">
        <f t="shared" si="13"/>
        <v>724771.05</v>
      </c>
      <c r="AJ141" s="20">
        <f t="shared" si="14"/>
        <v>65763.649999999994</v>
      </c>
      <c r="AK141" s="83">
        <f t="shared" si="15"/>
        <v>659007.4</v>
      </c>
      <c r="AL141" s="23">
        <f t="shared" si="16"/>
        <v>1580193.8900000001</v>
      </c>
      <c r="AM141" s="24">
        <f t="shared" si="17"/>
        <v>1478377.04</v>
      </c>
      <c r="AN141" s="15">
        <f t="shared" si="18"/>
        <v>101816.85000000009</v>
      </c>
    </row>
    <row r="142" spans="1:40" ht="15" thickBot="1" x14ac:dyDescent="0.25">
      <c r="A142" s="61" t="s">
        <v>328</v>
      </c>
      <c r="B142" s="61" t="s">
        <v>49</v>
      </c>
      <c r="C142" s="85">
        <v>4475</v>
      </c>
      <c r="D142" s="86" t="s">
        <v>948</v>
      </c>
      <c r="E142" s="283" t="s">
        <v>2234</v>
      </c>
      <c r="F142" s="117">
        <v>232758.45</v>
      </c>
      <c r="G142" s="117">
        <v>13500</v>
      </c>
      <c r="H142" s="117">
        <v>152611.67000000001</v>
      </c>
      <c r="J142" s="283">
        <v>478640.92</v>
      </c>
      <c r="K142" s="283">
        <v>42483.19</v>
      </c>
      <c r="N142" s="263">
        <v>50586.3</v>
      </c>
      <c r="P142" s="263">
        <v>2977</v>
      </c>
      <c r="S142" s="283">
        <v>13693.8</v>
      </c>
      <c r="T142" s="283">
        <v>431311.75</v>
      </c>
      <c r="U142" s="96">
        <v>1436280.99</v>
      </c>
      <c r="Y142" s="96">
        <v>419034</v>
      </c>
      <c r="AA142" s="118">
        <v>783874</v>
      </c>
      <c r="AD142" s="118">
        <v>333295.59000000003</v>
      </c>
      <c r="AE142" s="118">
        <v>75215.94</v>
      </c>
      <c r="AI142" s="82">
        <f t="shared" si="13"/>
        <v>398870.12</v>
      </c>
      <c r="AJ142" s="20">
        <f t="shared" si="14"/>
        <v>53563.3</v>
      </c>
      <c r="AK142" s="83">
        <f t="shared" si="15"/>
        <v>345306.82</v>
      </c>
      <c r="AL142" s="23">
        <f t="shared" si="16"/>
        <v>1855314.99</v>
      </c>
      <c r="AM142" s="24">
        <f t="shared" si="17"/>
        <v>1192385.53</v>
      </c>
      <c r="AN142" s="15">
        <f t="shared" si="18"/>
        <v>662929.46</v>
      </c>
    </row>
    <row r="143" spans="1:40" ht="15" thickBot="1" x14ac:dyDescent="0.25">
      <c r="A143" s="61" t="s">
        <v>328</v>
      </c>
      <c r="B143" s="61" t="s">
        <v>49</v>
      </c>
      <c r="C143" s="85">
        <v>4153</v>
      </c>
      <c r="D143" s="86" t="s">
        <v>949</v>
      </c>
      <c r="E143" s="283" t="s">
        <v>2235</v>
      </c>
      <c r="F143" s="117">
        <v>281370.52</v>
      </c>
      <c r="G143" s="117">
        <v>43722.35</v>
      </c>
      <c r="H143" s="117">
        <v>183165.48</v>
      </c>
      <c r="J143" s="283">
        <v>693975.8</v>
      </c>
      <c r="K143" s="283">
        <v>123095.17</v>
      </c>
      <c r="M143" s="263">
        <v>0</v>
      </c>
      <c r="N143" s="263">
        <v>47819.3</v>
      </c>
      <c r="P143" s="263">
        <v>1900</v>
      </c>
      <c r="Q143" s="283">
        <v>56500</v>
      </c>
      <c r="S143" s="283">
        <v>102514.45</v>
      </c>
      <c r="T143" s="283">
        <v>2115546</v>
      </c>
      <c r="U143" s="96">
        <v>774556.58</v>
      </c>
      <c r="V143" s="96">
        <v>8400</v>
      </c>
      <c r="Y143" s="96">
        <v>473287.5</v>
      </c>
      <c r="Z143" s="96">
        <v>9400</v>
      </c>
      <c r="AA143" s="118">
        <v>747112.5</v>
      </c>
      <c r="AD143" s="118">
        <v>433105.95</v>
      </c>
      <c r="AE143" s="118">
        <v>65608.95</v>
      </c>
      <c r="AI143" s="82">
        <f t="shared" si="13"/>
        <v>508258.35</v>
      </c>
      <c r="AJ143" s="20">
        <f t="shared" si="14"/>
        <v>49719.3</v>
      </c>
      <c r="AK143" s="83">
        <f t="shared" si="15"/>
        <v>458539.05</v>
      </c>
      <c r="AL143" s="23">
        <f t="shared" si="16"/>
        <v>1265644.08</v>
      </c>
      <c r="AM143" s="24">
        <f t="shared" si="17"/>
        <v>1245827.3999999999</v>
      </c>
      <c r="AN143" s="15">
        <f t="shared" si="18"/>
        <v>19816.680000000168</v>
      </c>
    </row>
    <row r="144" spans="1:40" ht="15" thickBot="1" x14ac:dyDescent="0.25">
      <c r="A144" s="61" t="s">
        <v>328</v>
      </c>
      <c r="B144" s="61" t="s">
        <v>49</v>
      </c>
      <c r="C144" s="85">
        <v>2552</v>
      </c>
      <c r="D144" s="86" t="s">
        <v>950</v>
      </c>
      <c r="E144" s="283" t="s">
        <v>2236</v>
      </c>
      <c r="F144" s="117">
        <v>123375.99</v>
      </c>
      <c r="G144" s="117">
        <v>6536.8</v>
      </c>
      <c r="H144" s="117">
        <v>106637.19</v>
      </c>
      <c r="J144" s="283">
        <v>1271377.3400000001</v>
      </c>
      <c r="K144" s="283">
        <v>13910.24</v>
      </c>
      <c r="M144" s="263">
        <v>0</v>
      </c>
      <c r="N144" s="263">
        <v>41853.519999999997</v>
      </c>
      <c r="P144" s="263">
        <v>1483</v>
      </c>
      <c r="S144" s="283">
        <v>45030.15</v>
      </c>
      <c r="T144" s="283">
        <v>2263113.85</v>
      </c>
      <c r="U144" s="96">
        <v>499642.9</v>
      </c>
      <c r="Y144" s="96">
        <v>486776</v>
      </c>
      <c r="AA144" s="118">
        <v>707211</v>
      </c>
      <c r="AB144" s="118">
        <v>3600</v>
      </c>
      <c r="AD144" s="118">
        <v>279114.42</v>
      </c>
      <c r="AE144" s="118">
        <v>75043.649999999994</v>
      </c>
      <c r="AI144" s="82">
        <f t="shared" si="13"/>
        <v>236549.98</v>
      </c>
      <c r="AJ144" s="20">
        <f t="shared" si="14"/>
        <v>43336.52</v>
      </c>
      <c r="AK144" s="83">
        <f t="shared" si="15"/>
        <v>193213.46000000002</v>
      </c>
      <c r="AL144" s="23">
        <f t="shared" si="16"/>
        <v>986418.9</v>
      </c>
      <c r="AM144" s="24">
        <f t="shared" si="17"/>
        <v>1064969.0699999998</v>
      </c>
      <c r="AN144" s="15">
        <f t="shared" si="18"/>
        <v>-78550.169999999809</v>
      </c>
    </row>
    <row r="145" spans="1:40" ht="15" thickBot="1" x14ac:dyDescent="0.25">
      <c r="A145" s="61" t="s">
        <v>328</v>
      </c>
      <c r="B145" s="61" t="s">
        <v>49</v>
      </c>
      <c r="C145" s="85">
        <v>5199</v>
      </c>
      <c r="D145" s="86" t="s">
        <v>951</v>
      </c>
      <c r="E145" s="283" t="s">
        <v>2237</v>
      </c>
      <c r="F145" s="117">
        <v>197883.95</v>
      </c>
      <c r="G145" s="117">
        <v>24649</v>
      </c>
      <c r="H145" s="117">
        <v>348055.95</v>
      </c>
      <c r="J145" s="283">
        <v>734412.6</v>
      </c>
      <c r="K145" s="283">
        <v>29158.38</v>
      </c>
      <c r="M145" s="263">
        <v>0</v>
      </c>
      <c r="N145" s="263">
        <v>56605.98</v>
      </c>
      <c r="P145" s="263">
        <v>2737</v>
      </c>
      <c r="Q145" s="283">
        <v>10000</v>
      </c>
      <c r="S145" s="283">
        <v>140107.18</v>
      </c>
      <c r="T145" s="283">
        <v>2512572.4500000002</v>
      </c>
      <c r="U145" s="96">
        <v>890755.66</v>
      </c>
      <c r="V145" s="96">
        <v>47000</v>
      </c>
      <c r="Y145" s="96">
        <v>781406.5</v>
      </c>
      <c r="AA145" s="118">
        <v>1140906.5</v>
      </c>
      <c r="AB145" s="118">
        <v>460</v>
      </c>
      <c r="AD145" s="118">
        <v>429687.86</v>
      </c>
      <c r="AE145" s="118">
        <v>28115.01</v>
      </c>
      <c r="AG145" s="118">
        <v>134076.6</v>
      </c>
      <c r="AI145" s="82">
        <f t="shared" si="13"/>
        <v>570588.9</v>
      </c>
      <c r="AJ145" s="20">
        <f t="shared" si="14"/>
        <v>59342.98</v>
      </c>
      <c r="AK145" s="83">
        <f t="shared" si="15"/>
        <v>511245.92000000004</v>
      </c>
      <c r="AL145" s="23">
        <f t="shared" si="16"/>
        <v>1719162.1600000001</v>
      </c>
      <c r="AM145" s="24">
        <f t="shared" si="17"/>
        <v>1733245.97</v>
      </c>
      <c r="AN145" s="15">
        <f t="shared" si="18"/>
        <v>-14083.809999999823</v>
      </c>
    </row>
    <row r="146" spans="1:40" ht="15" thickBot="1" x14ac:dyDescent="0.25">
      <c r="A146" s="61" t="s">
        <v>328</v>
      </c>
      <c r="B146" s="61" t="s">
        <v>49</v>
      </c>
      <c r="C146" s="85">
        <v>7299</v>
      </c>
      <c r="D146" s="86" t="s">
        <v>952</v>
      </c>
      <c r="E146" s="283" t="s">
        <v>2238</v>
      </c>
      <c r="F146" s="117">
        <v>219632.42</v>
      </c>
      <c r="G146" s="117">
        <v>39396.6</v>
      </c>
      <c r="H146" s="117">
        <v>202624.12</v>
      </c>
      <c r="J146" s="283">
        <v>2002133</v>
      </c>
      <c r="K146" s="283">
        <v>723829.5</v>
      </c>
      <c r="M146" s="263">
        <v>0</v>
      </c>
      <c r="N146" s="263">
        <v>60440.71</v>
      </c>
      <c r="P146" s="263">
        <v>2454</v>
      </c>
      <c r="S146" s="283">
        <v>216126.25</v>
      </c>
      <c r="T146" s="283">
        <v>1298036.29</v>
      </c>
      <c r="U146" s="96">
        <v>956280.58</v>
      </c>
      <c r="Y146" s="96">
        <v>568511</v>
      </c>
      <c r="Z146" s="96">
        <v>6700</v>
      </c>
      <c r="AA146" s="118">
        <v>903661</v>
      </c>
      <c r="AD146" s="118">
        <v>481654.21</v>
      </c>
      <c r="AE146" s="118">
        <v>196909.25</v>
      </c>
      <c r="AI146" s="82">
        <f t="shared" si="13"/>
        <v>461653.14</v>
      </c>
      <c r="AJ146" s="20">
        <f t="shared" si="14"/>
        <v>62894.71</v>
      </c>
      <c r="AK146" s="83">
        <f t="shared" si="15"/>
        <v>398758.43</v>
      </c>
      <c r="AL146" s="23">
        <f t="shared" si="16"/>
        <v>1531491.58</v>
      </c>
      <c r="AM146" s="24">
        <f t="shared" si="17"/>
        <v>1582224.46</v>
      </c>
      <c r="AN146" s="15">
        <f t="shared" si="18"/>
        <v>-50732.879999999888</v>
      </c>
    </row>
    <row r="147" spans="1:40" ht="15" thickBot="1" x14ac:dyDescent="0.25">
      <c r="A147" s="61" t="s">
        <v>332</v>
      </c>
      <c r="B147" s="61" t="s">
        <v>50</v>
      </c>
      <c r="C147" s="85">
        <v>3325</v>
      </c>
      <c r="D147" s="86" t="s">
        <v>953</v>
      </c>
      <c r="E147" s="283" t="s">
        <v>2239</v>
      </c>
      <c r="F147" s="117">
        <v>327399.3</v>
      </c>
      <c r="G147" s="117">
        <v>52330.1</v>
      </c>
      <c r="H147" s="117">
        <v>549191.84</v>
      </c>
      <c r="J147" s="283">
        <v>779016.06</v>
      </c>
      <c r="K147" s="283">
        <v>181865.55</v>
      </c>
      <c r="M147" s="263">
        <v>4863</v>
      </c>
      <c r="N147" s="263">
        <v>39053.040000000001</v>
      </c>
      <c r="S147" s="283">
        <v>301959.06</v>
      </c>
      <c r="T147" s="283">
        <v>1854562.35</v>
      </c>
      <c r="U147" s="96">
        <v>654366.57999999996</v>
      </c>
      <c r="V147" s="96">
        <v>15000</v>
      </c>
      <c r="W147" s="96">
        <v>1047.3800000000001</v>
      </c>
      <c r="Y147" s="96">
        <v>377055</v>
      </c>
      <c r="Z147" s="96">
        <v>50428.800000000003</v>
      </c>
      <c r="AA147" s="118">
        <v>794905</v>
      </c>
      <c r="AD147" s="118">
        <v>455953.85</v>
      </c>
      <c r="AE147" s="118">
        <v>94399.45</v>
      </c>
      <c r="AI147" s="82">
        <f t="shared" si="13"/>
        <v>928921.24</v>
      </c>
      <c r="AJ147" s="20">
        <f t="shared" si="14"/>
        <v>43916.04</v>
      </c>
      <c r="AK147" s="83">
        <f t="shared" si="15"/>
        <v>885005.2</v>
      </c>
      <c r="AL147" s="23">
        <f t="shared" si="16"/>
        <v>1097897.76</v>
      </c>
      <c r="AM147" s="24">
        <f t="shared" si="17"/>
        <v>1345258.3</v>
      </c>
      <c r="AN147" s="15">
        <f t="shared" si="18"/>
        <v>-247360.54000000004</v>
      </c>
    </row>
    <row r="148" spans="1:40" ht="15" thickBot="1" x14ac:dyDescent="0.25">
      <c r="A148" s="61" t="s">
        <v>332</v>
      </c>
      <c r="B148" s="61" t="s">
        <v>50</v>
      </c>
      <c r="C148" s="85">
        <v>5397</v>
      </c>
      <c r="D148" s="86" t="s">
        <v>954</v>
      </c>
      <c r="E148" s="283" t="s">
        <v>2240</v>
      </c>
      <c r="F148" s="117">
        <v>1325556.52</v>
      </c>
      <c r="G148" s="117">
        <v>72170.55</v>
      </c>
      <c r="H148" s="117">
        <v>82032.570000000007</v>
      </c>
      <c r="J148" s="283">
        <v>938606.75</v>
      </c>
      <c r="K148" s="283">
        <v>435330.3</v>
      </c>
      <c r="M148" s="263">
        <v>0</v>
      </c>
      <c r="N148" s="263">
        <v>69650</v>
      </c>
      <c r="S148" s="283">
        <v>486310.76</v>
      </c>
      <c r="T148" s="283">
        <v>3974625.34</v>
      </c>
      <c r="U148" s="96">
        <v>1074328.71</v>
      </c>
      <c r="V148" s="96">
        <v>121530</v>
      </c>
      <c r="Y148" s="96">
        <v>432526.5</v>
      </c>
      <c r="Z148" s="96">
        <v>63645.760000000002</v>
      </c>
      <c r="AA148" s="118">
        <v>873826.5</v>
      </c>
      <c r="AD148" s="118">
        <v>381436.6</v>
      </c>
      <c r="AE148" s="118">
        <v>153493.56</v>
      </c>
      <c r="AI148" s="82">
        <f t="shared" si="13"/>
        <v>1479759.6400000001</v>
      </c>
      <c r="AJ148" s="20">
        <f t="shared" si="14"/>
        <v>69650</v>
      </c>
      <c r="AK148" s="83">
        <f t="shared" si="15"/>
        <v>1410109.6400000001</v>
      </c>
      <c r="AL148" s="23">
        <f t="shared" si="16"/>
        <v>1692030.97</v>
      </c>
      <c r="AM148" s="24">
        <f t="shared" si="17"/>
        <v>1408756.6600000001</v>
      </c>
      <c r="AN148" s="15">
        <f t="shared" si="18"/>
        <v>283274.30999999982</v>
      </c>
    </row>
    <row r="149" spans="1:40" ht="15" thickBot="1" x14ac:dyDescent="0.25">
      <c r="A149" s="61" t="s">
        <v>332</v>
      </c>
      <c r="B149" s="61" t="s">
        <v>50</v>
      </c>
      <c r="C149" s="85">
        <v>2048</v>
      </c>
      <c r="D149" s="86" t="s">
        <v>955</v>
      </c>
      <c r="E149" s="283" t="s">
        <v>2241</v>
      </c>
      <c r="F149" s="117">
        <v>438380.59</v>
      </c>
      <c r="G149" s="117">
        <v>3224</v>
      </c>
      <c r="H149" s="117">
        <v>41331.629999999997</v>
      </c>
      <c r="J149" s="283">
        <v>1072036.92</v>
      </c>
      <c r="K149" s="283">
        <v>326563.46000000002</v>
      </c>
      <c r="L149" s="283">
        <v>3500</v>
      </c>
      <c r="M149" s="263">
        <v>4500</v>
      </c>
      <c r="N149" s="263">
        <v>38141.300000000003</v>
      </c>
      <c r="S149" s="283">
        <v>128779.28</v>
      </c>
      <c r="T149" s="283">
        <v>2427116.52</v>
      </c>
      <c r="U149" s="96">
        <v>345419.79</v>
      </c>
      <c r="W149" s="96">
        <v>19.11</v>
      </c>
      <c r="Y149" s="96">
        <v>845491.5</v>
      </c>
      <c r="Z149" s="96">
        <v>29423.439999999999</v>
      </c>
      <c r="AA149" s="118">
        <v>971241.5</v>
      </c>
      <c r="AD149" s="118">
        <v>305041.32</v>
      </c>
      <c r="AE149" s="118">
        <v>110637.4</v>
      </c>
      <c r="AH149" s="118">
        <v>650</v>
      </c>
      <c r="AI149" s="82">
        <f t="shared" si="13"/>
        <v>482936.22000000003</v>
      </c>
      <c r="AJ149" s="20">
        <f t="shared" si="14"/>
        <v>42641.3</v>
      </c>
      <c r="AK149" s="83">
        <f t="shared" si="15"/>
        <v>440294.92000000004</v>
      </c>
      <c r="AL149" s="23">
        <f t="shared" si="16"/>
        <v>1220353.8399999999</v>
      </c>
      <c r="AM149" s="24">
        <f t="shared" si="17"/>
        <v>1387570.22</v>
      </c>
      <c r="AN149" s="15">
        <f t="shared" si="18"/>
        <v>-167216.38000000012</v>
      </c>
    </row>
    <row r="150" spans="1:40" ht="15" thickBot="1" x14ac:dyDescent="0.25">
      <c r="A150" s="61" t="s">
        <v>332</v>
      </c>
      <c r="B150" s="61" t="s">
        <v>50</v>
      </c>
      <c r="C150" s="85">
        <v>5559</v>
      </c>
      <c r="D150" s="86" t="s">
        <v>956</v>
      </c>
      <c r="E150" s="283" t="s">
        <v>2242</v>
      </c>
      <c r="F150" s="117">
        <v>799615.7</v>
      </c>
      <c r="G150" s="117">
        <v>21036.58</v>
      </c>
      <c r="H150" s="117">
        <v>205158.78</v>
      </c>
      <c r="J150" s="283">
        <v>902353.34</v>
      </c>
      <c r="K150" s="283">
        <v>511468.15</v>
      </c>
      <c r="M150" s="263">
        <v>440</v>
      </c>
      <c r="N150" s="263">
        <v>62400</v>
      </c>
      <c r="P150" s="263">
        <v>2005.62</v>
      </c>
      <c r="S150" s="283">
        <v>502435.42</v>
      </c>
      <c r="T150" s="283">
        <v>2538450.7999999998</v>
      </c>
      <c r="U150" s="96">
        <v>429580.18</v>
      </c>
      <c r="Y150" s="96">
        <v>1033643.5</v>
      </c>
      <c r="Z150" s="96">
        <v>82596.399999999994</v>
      </c>
      <c r="AA150" s="118">
        <v>1236581.5</v>
      </c>
      <c r="AD150" s="118">
        <v>395937.31</v>
      </c>
      <c r="AE150" s="118">
        <v>151490.96</v>
      </c>
      <c r="AI150" s="82">
        <f t="shared" si="13"/>
        <v>1025811.0599999999</v>
      </c>
      <c r="AJ150" s="20">
        <f t="shared" si="14"/>
        <v>64845.62</v>
      </c>
      <c r="AK150" s="83">
        <f t="shared" si="15"/>
        <v>960965.44</v>
      </c>
      <c r="AL150" s="23">
        <f t="shared" si="16"/>
        <v>1545820.0799999998</v>
      </c>
      <c r="AM150" s="24">
        <f t="shared" si="17"/>
        <v>1784009.77</v>
      </c>
      <c r="AN150" s="15">
        <f t="shared" si="18"/>
        <v>-238189.69000000018</v>
      </c>
    </row>
    <row r="151" spans="1:40" ht="15" thickBot="1" x14ac:dyDescent="0.25">
      <c r="A151" s="61" t="s">
        <v>332</v>
      </c>
      <c r="B151" s="61" t="s">
        <v>50</v>
      </c>
      <c r="C151" s="85">
        <v>3394</v>
      </c>
      <c r="D151" s="86" t="s">
        <v>957</v>
      </c>
      <c r="E151" s="283" t="s">
        <v>2243</v>
      </c>
      <c r="F151" s="117">
        <v>818530.86</v>
      </c>
      <c r="G151" s="117">
        <v>153051.32999999999</v>
      </c>
      <c r="H151" s="117">
        <v>383737.61</v>
      </c>
      <c r="J151" s="283">
        <v>1047227.39</v>
      </c>
      <c r="K151" s="283">
        <v>411802.52</v>
      </c>
      <c r="M151" s="263">
        <v>6760</v>
      </c>
      <c r="N151" s="263">
        <v>375296.98</v>
      </c>
      <c r="S151" s="283">
        <v>356111.26</v>
      </c>
      <c r="T151" s="283">
        <v>3053279.47</v>
      </c>
      <c r="U151" s="96">
        <v>992340.47999999998</v>
      </c>
      <c r="Y151" s="96">
        <v>512218</v>
      </c>
      <c r="Z151" s="96">
        <v>182925.84</v>
      </c>
      <c r="AA151" s="118">
        <v>896562</v>
      </c>
      <c r="AD151" s="118">
        <v>605458.93000000005</v>
      </c>
      <c r="AE151" s="118">
        <v>77061.77</v>
      </c>
      <c r="AI151" s="82">
        <f t="shared" si="13"/>
        <v>1355319.7999999998</v>
      </c>
      <c r="AJ151" s="20">
        <f t="shared" si="14"/>
        <v>382056.98</v>
      </c>
      <c r="AK151" s="83">
        <f t="shared" si="15"/>
        <v>973262.81999999983</v>
      </c>
      <c r="AL151" s="23">
        <f t="shared" si="16"/>
        <v>1687484.32</v>
      </c>
      <c r="AM151" s="24">
        <f t="shared" si="17"/>
        <v>1579082.7000000002</v>
      </c>
      <c r="AN151" s="15">
        <f t="shared" si="18"/>
        <v>108401.61999999988</v>
      </c>
    </row>
    <row r="152" spans="1:40" ht="15" thickBot="1" x14ac:dyDescent="0.25">
      <c r="A152" s="61" t="s">
        <v>332</v>
      </c>
      <c r="B152" s="61" t="s">
        <v>50</v>
      </c>
      <c r="C152" s="85">
        <v>4182</v>
      </c>
      <c r="D152" s="86" t="s">
        <v>958</v>
      </c>
      <c r="E152" s="283" t="s">
        <v>2244</v>
      </c>
      <c r="F152" s="117">
        <v>467263.33</v>
      </c>
      <c r="G152" s="117">
        <v>18211</v>
      </c>
      <c r="H152" s="117">
        <v>71285.41</v>
      </c>
      <c r="J152" s="283">
        <v>257942.18</v>
      </c>
      <c r="K152" s="283">
        <v>202147.91</v>
      </c>
      <c r="N152" s="263">
        <v>64672.54</v>
      </c>
      <c r="S152" s="283">
        <v>411308.96</v>
      </c>
      <c r="T152" s="283">
        <v>1819262.69</v>
      </c>
      <c r="U152" s="96">
        <v>618802.37</v>
      </c>
      <c r="Y152" s="96">
        <v>519445.5</v>
      </c>
      <c r="Z152" s="96">
        <v>77537.36</v>
      </c>
      <c r="AA152" s="118">
        <v>886195.5</v>
      </c>
      <c r="AD152" s="118">
        <v>291995.86</v>
      </c>
      <c r="AE152" s="118">
        <v>50336.2</v>
      </c>
      <c r="AI152" s="82">
        <f t="shared" si="13"/>
        <v>556759.74</v>
      </c>
      <c r="AJ152" s="20">
        <f t="shared" si="14"/>
        <v>64672.54</v>
      </c>
      <c r="AK152" s="83">
        <f t="shared" si="15"/>
        <v>492087.2</v>
      </c>
      <c r="AL152" s="23">
        <f t="shared" si="16"/>
        <v>1215785.2300000002</v>
      </c>
      <c r="AM152" s="24">
        <f t="shared" si="17"/>
        <v>1228527.5599999998</v>
      </c>
      <c r="AN152" s="15">
        <f t="shared" si="18"/>
        <v>-12742.329999999609</v>
      </c>
    </row>
    <row r="153" spans="1:40" ht="15" thickBot="1" x14ac:dyDescent="0.25">
      <c r="A153" s="61" t="s">
        <v>332</v>
      </c>
      <c r="B153" s="61" t="s">
        <v>50</v>
      </c>
      <c r="C153" s="85">
        <v>4497</v>
      </c>
      <c r="D153" s="86" t="s">
        <v>959</v>
      </c>
      <c r="E153" s="283" t="s">
        <v>2245</v>
      </c>
      <c r="F153" s="117">
        <v>277764.44</v>
      </c>
      <c r="G153" s="117">
        <v>3134.3</v>
      </c>
      <c r="H153" s="117">
        <v>538766.53</v>
      </c>
      <c r="J153" s="283">
        <v>1006337.61</v>
      </c>
      <c r="K153" s="283">
        <v>167169.70000000001</v>
      </c>
      <c r="M153" s="263">
        <v>17470</v>
      </c>
      <c r="N153" s="263">
        <v>68985</v>
      </c>
      <c r="S153" s="283">
        <v>363417.3</v>
      </c>
      <c r="T153" s="283">
        <v>2522678.58</v>
      </c>
      <c r="U153" s="96">
        <v>347694.27</v>
      </c>
      <c r="Y153" s="96">
        <v>942487</v>
      </c>
      <c r="Z153" s="96">
        <v>44509.24</v>
      </c>
      <c r="AA153" s="118">
        <v>1111537</v>
      </c>
      <c r="AD153" s="118">
        <v>333356.74</v>
      </c>
      <c r="AE153" s="118">
        <v>107439.7</v>
      </c>
      <c r="AI153" s="82">
        <f t="shared" si="13"/>
        <v>819665.27</v>
      </c>
      <c r="AJ153" s="20">
        <f t="shared" si="14"/>
        <v>86455</v>
      </c>
      <c r="AK153" s="83">
        <f t="shared" si="15"/>
        <v>733210.27</v>
      </c>
      <c r="AL153" s="23">
        <f t="shared" si="16"/>
        <v>1334690.51</v>
      </c>
      <c r="AM153" s="24">
        <f t="shared" si="17"/>
        <v>1552333.44</v>
      </c>
      <c r="AN153" s="15">
        <f t="shared" si="18"/>
        <v>-217642.92999999993</v>
      </c>
    </row>
    <row r="154" spans="1:40" ht="15" thickBot="1" x14ac:dyDescent="0.25">
      <c r="A154" s="61" t="s">
        <v>332</v>
      </c>
      <c r="B154" s="61" t="s">
        <v>50</v>
      </c>
      <c r="C154" s="85">
        <v>4239</v>
      </c>
      <c r="D154" s="86" t="s">
        <v>960</v>
      </c>
      <c r="E154" s="283" t="s">
        <v>2246</v>
      </c>
      <c r="F154" s="117">
        <v>350302.43</v>
      </c>
      <c r="G154" s="117">
        <v>5015.5</v>
      </c>
      <c r="H154" s="117">
        <v>109442.3</v>
      </c>
      <c r="J154" s="283">
        <v>1237494.8400000001</v>
      </c>
      <c r="K154" s="283">
        <v>299301.71000000002</v>
      </c>
      <c r="M154" s="263">
        <v>3000</v>
      </c>
      <c r="N154" s="263">
        <v>60651.3</v>
      </c>
      <c r="S154" s="283">
        <v>324338.53000000003</v>
      </c>
      <c r="T154" s="283">
        <v>4801199.47</v>
      </c>
      <c r="U154" s="96">
        <v>432104.48</v>
      </c>
      <c r="Y154" s="96">
        <v>176505</v>
      </c>
      <c r="Z154" s="96">
        <v>66366.559999999998</v>
      </c>
      <c r="AA154" s="118">
        <v>428805</v>
      </c>
      <c r="AD154" s="118">
        <v>405363.78</v>
      </c>
      <c r="AE154" s="118">
        <v>177491.7</v>
      </c>
      <c r="AI154" s="82">
        <f t="shared" si="13"/>
        <v>464760.23</v>
      </c>
      <c r="AJ154" s="20">
        <f t="shared" si="14"/>
        <v>63651.3</v>
      </c>
      <c r="AK154" s="83">
        <f t="shared" si="15"/>
        <v>401108.93</v>
      </c>
      <c r="AL154" s="23">
        <f t="shared" si="16"/>
        <v>674976.04</v>
      </c>
      <c r="AM154" s="24">
        <f t="shared" si="17"/>
        <v>1011660.48</v>
      </c>
      <c r="AN154" s="15">
        <f t="shared" si="18"/>
        <v>-336684.43999999994</v>
      </c>
    </row>
    <row r="155" spans="1:40" ht="15" thickBot="1" x14ac:dyDescent="0.25">
      <c r="A155" s="61" t="s">
        <v>332</v>
      </c>
      <c r="B155" s="61" t="s">
        <v>50</v>
      </c>
      <c r="C155" s="85">
        <v>3891</v>
      </c>
      <c r="D155" s="86" t="s">
        <v>961</v>
      </c>
      <c r="E155" s="283" t="s">
        <v>2247</v>
      </c>
      <c r="F155" s="117">
        <v>155171.9</v>
      </c>
      <c r="G155" s="117">
        <v>38521.699999999997</v>
      </c>
      <c r="H155" s="117">
        <v>324110.45</v>
      </c>
      <c r="J155" s="283">
        <v>1416008.9</v>
      </c>
      <c r="K155" s="283">
        <v>228235.72</v>
      </c>
      <c r="M155" s="263">
        <v>17500</v>
      </c>
      <c r="N155" s="263">
        <v>154617.13</v>
      </c>
      <c r="S155" s="283">
        <v>1077311.21</v>
      </c>
      <c r="T155" s="283">
        <v>5209136.26</v>
      </c>
      <c r="U155" s="96">
        <v>580427.61</v>
      </c>
      <c r="Y155" s="96">
        <v>749612.5</v>
      </c>
      <c r="Z155" s="96">
        <v>73421.52</v>
      </c>
      <c r="AA155" s="118">
        <v>1033612.5</v>
      </c>
      <c r="AD155" s="118">
        <v>426116.48</v>
      </c>
      <c r="AE155" s="118">
        <v>199088.95</v>
      </c>
      <c r="AI155" s="82">
        <f t="shared" si="13"/>
        <v>517804.05</v>
      </c>
      <c r="AJ155" s="20">
        <f t="shared" si="14"/>
        <v>172117.13</v>
      </c>
      <c r="AK155" s="83">
        <f t="shared" si="15"/>
        <v>345686.92</v>
      </c>
      <c r="AL155" s="23">
        <f t="shared" si="16"/>
        <v>1403461.63</v>
      </c>
      <c r="AM155" s="24">
        <f t="shared" si="17"/>
        <v>1658817.93</v>
      </c>
      <c r="AN155" s="15">
        <f t="shared" si="18"/>
        <v>-255356.30000000005</v>
      </c>
    </row>
    <row r="156" spans="1:40" ht="15" thickBot="1" x14ac:dyDescent="0.25">
      <c r="A156" s="61" t="s">
        <v>332</v>
      </c>
      <c r="B156" s="61" t="s">
        <v>50</v>
      </c>
      <c r="C156" s="85">
        <v>3687</v>
      </c>
      <c r="D156" s="86" t="s">
        <v>962</v>
      </c>
      <c r="E156" s="283" t="s">
        <v>2248</v>
      </c>
      <c r="F156" s="117">
        <v>491250.72</v>
      </c>
      <c r="G156" s="117">
        <v>27906.75</v>
      </c>
      <c r="H156" s="117">
        <v>239429.24</v>
      </c>
      <c r="J156" s="283">
        <v>926953</v>
      </c>
      <c r="K156" s="283">
        <v>148349.42000000001</v>
      </c>
      <c r="M156" s="263">
        <v>3000</v>
      </c>
      <c r="N156" s="263">
        <v>106810.35</v>
      </c>
      <c r="S156" s="283">
        <v>365666.13</v>
      </c>
      <c r="T156" s="283">
        <v>2453318.4700000002</v>
      </c>
      <c r="U156" s="96">
        <v>325832.44</v>
      </c>
      <c r="Y156" s="96">
        <v>422331</v>
      </c>
      <c r="Z156" s="96">
        <v>53368.42</v>
      </c>
      <c r="AA156" s="118">
        <v>536687.5</v>
      </c>
      <c r="AD156" s="118">
        <v>416359.78</v>
      </c>
      <c r="AE156" s="118">
        <v>110026.39</v>
      </c>
      <c r="AI156" s="82">
        <f t="shared" si="13"/>
        <v>758586.71</v>
      </c>
      <c r="AJ156" s="20">
        <f t="shared" si="14"/>
        <v>109810.35</v>
      </c>
      <c r="AK156" s="83">
        <f t="shared" si="15"/>
        <v>648776.36</v>
      </c>
      <c r="AL156" s="23">
        <f t="shared" si="16"/>
        <v>801531.86</v>
      </c>
      <c r="AM156" s="24">
        <f t="shared" si="17"/>
        <v>1063073.67</v>
      </c>
      <c r="AN156" s="15">
        <f t="shared" si="18"/>
        <v>-261541.80999999994</v>
      </c>
    </row>
    <row r="157" spans="1:40" ht="15" thickBot="1" x14ac:dyDescent="0.25">
      <c r="A157" s="61" t="s">
        <v>332</v>
      </c>
      <c r="B157" s="61" t="s">
        <v>50</v>
      </c>
      <c r="C157" s="85">
        <v>7013</v>
      </c>
      <c r="D157" s="86" t="s">
        <v>963</v>
      </c>
      <c r="E157" s="283" t="s">
        <v>2249</v>
      </c>
      <c r="F157" s="117">
        <v>1010289.91</v>
      </c>
      <c r="G157" s="117">
        <v>98590.39</v>
      </c>
      <c r="H157" s="117">
        <v>434179.08</v>
      </c>
      <c r="J157" s="283">
        <v>332126.65999999997</v>
      </c>
      <c r="K157" s="283">
        <v>1351738.54</v>
      </c>
      <c r="M157" s="263">
        <v>41040</v>
      </c>
      <c r="N157" s="263">
        <v>93825.2</v>
      </c>
      <c r="Q157" s="283">
        <v>3100</v>
      </c>
      <c r="S157" s="283">
        <v>558350.16</v>
      </c>
      <c r="T157" s="283">
        <v>4517827.99</v>
      </c>
      <c r="U157" s="96">
        <v>1019365.22</v>
      </c>
      <c r="V157" s="96">
        <v>0</v>
      </c>
      <c r="Y157" s="96">
        <v>747880</v>
      </c>
      <c r="Z157" s="96">
        <v>117064.17</v>
      </c>
      <c r="AA157" s="118">
        <v>1087611.45</v>
      </c>
      <c r="AD157" s="118">
        <v>393392.66</v>
      </c>
      <c r="AE157" s="118">
        <v>134695.15</v>
      </c>
      <c r="AI157" s="82">
        <f t="shared" si="13"/>
        <v>1543059.3800000001</v>
      </c>
      <c r="AJ157" s="20">
        <f t="shared" si="14"/>
        <v>134865.20000000001</v>
      </c>
      <c r="AK157" s="83">
        <f t="shared" si="15"/>
        <v>1408194.1800000002</v>
      </c>
      <c r="AL157" s="23">
        <f t="shared" si="16"/>
        <v>1884309.39</v>
      </c>
      <c r="AM157" s="24">
        <f t="shared" si="17"/>
        <v>1615699.2599999998</v>
      </c>
      <c r="AN157" s="15">
        <f t="shared" si="18"/>
        <v>268610.13000000012</v>
      </c>
    </row>
    <row r="158" spans="1:40" ht="15" thickBot="1" x14ac:dyDescent="0.25">
      <c r="A158" s="61" t="s">
        <v>332</v>
      </c>
      <c r="B158" s="61" t="s">
        <v>50</v>
      </c>
      <c r="C158" s="85">
        <v>4588</v>
      </c>
      <c r="D158" s="86" t="s">
        <v>964</v>
      </c>
      <c r="E158" s="283" t="s">
        <v>2250</v>
      </c>
      <c r="F158" s="117">
        <v>644475.02</v>
      </c>
      <c r="G158" s="117">
        <v>10375.5</v>
      </c>
      <c r="H158" s="117">
        <v>65661.850000000006</v>
      </c>
      <c r="J158" s="283">
        <v>571890.11</v>
      </c>
      <c r="K158" s="283">
        <v>166448.03</v>
      </c>
      <c r="M158" s="263">
        <v>0</v>
      </c>
      <c r="N158" s="263">
        <v>63480.98</v>
      </c>
      <c r="S158" s="283">
        <v>385962.23</v>
      </c>
      <c r="T158" s="283">
        <v>3061336.79</v>
      </c>
      <c r="U158" s="96">
        <v>567020.56999999995</v>
      </c>
      <c r="Y158" s="96">
        <v>602203</v>
      </c>
      <c r="Z158" s="96">
        <v>85235.88</v>
      </c>
      <c r="AA158" s="118">
        <v>867203</v>
      </c>
      <c r="AD158" s="118">
        <v>446859.93</v>
      </c>
      <c r="AE158" s="118">
        <v>126586.82</v>
      </c>
      <c r="AI158" s="82">
        <f t="shared" si="13"/>
        <v>720512.37</v>
      </c>
      <c r="AJ158" s="20">
        <f t="shared" si="14"/>
        <v>63480.98</v>
      </c>
      <c r="AK158" s="83">
        <f t="shared" si="15"/>
        <v>657031.39</v>
      </c>
      <c r="AL158" s="23">
        <f t="shared" si="16"/>
        <v>1254459.4499999997</v>
      </c>
      <c r="AM158" s="24">
        <f t="shared" si="17"/>
        <v>1440649.75</v>
      </c>
      <c r="AN158" s="15">
        <f t="shared" si="18"/>
        <v>-186190.30000000028</v>
      </c>
    </row>
    <row r="159" spans="1:40" ht="15" thickBot="1" x14ac:dyDescent="0.25">
      <c r="A159" s="61" t="s">
        <v>332</v>
      </c>
      <c r="B159" s="61" t="s">
        <v>50</v>
      </c>
      <c r="C159" s="85">
        <v>2353</v>
      </c>
      <c r="D159" s="86" t="s">
        <v>965</v>
      </c>
      <c r="E159" s="283" t="s">
        <v>2251</v>
      </c>
      <c r="F159" s="117">
        <v>391510.47</v>
      </c>
      <c r="G159" s="117">
        <v>25898</v>
      </c>
      <c r="H159" s="117">
        <v>234773.68</v>
      </c>
      <c r="J159" s="283">
        <v>1771713.89</v>
      </c>
      <c r="K159" s="283">
        <v>546383.85</v>
      </c>
      <c r="M159" s="263">
        <v>0</v>
      </c>
      <c r="N159" s="263">
        <v>189989.39</v>
      </c>
      <c r="S159" s="283">
        <v>195167.54</v>
      </c>
      <c r="T159" s="283">
        <v>2227904.62</v>
      </c>
      <c r="U159" s="96">
        <v>489547.45</v>
      </c>
      <c r="Y159" s="96">
        <v>531797</v>
      </c>
      <c r="Z159" s="96">
        <v>51664.959999999999</v>
      </c>
      <c r="AA159" s="118">
        <v>780097</v>
      </c>
      <c r="AB159" s="118">
        <v>8532</v>
      </c>
      <c r="AD159" s="118">
        <v>348133.23</v>
      </c>
      <c r="AE159" s="118">
        <v>32167.7</v>
      </c>
      <c r="AI159" s="82">
        <f t="shared" si="13"/>
        <v>652182.14999999991</v>
      </c>
      <c r="AJ159" s="20">
        <f t="shared" si="14"/>
        <v>189989.39</v>
      </c>
      <c r="AK159" s="83">
        <f t="shared" si="15"/>
        <v>462192.75999999989</v>
      </c>
      <c r="AL159" s="23">
        <f t="shared" si="16"/>
        <v>1073009.4099999999</v>
      </c>
      <c r="AM159" s="24">
        <f t="shared" si="17"/>
        <v>1168929.93</v>
      </c>
      <c r="AN159" s="15">
        <f t="shared" si="18"/>
        <v>-95920.520000000019</v>
      </c>
    </row>
    <row r="160" spans="1:40" ht="15" thickBot="1" x14ac:dyDescent="0.25">
      <c r="A160" s="61" t="s">
        <v>332</v>
      </c>
      <c r="B160" s="61" t="s">
        <v>50</v>
      </c>
      <c r="C160" s="85">
        <v>3206</v>
      </c>
      <c r="D160" s="86" t="s">
        <v>966</v>
      </c>
      <c r="E160" s="283" t="s">
        <v>2252</v>
      </c>
      <c r="F160" s="117">
        <v>512685.2</v>
      </c>
      <c r="G160" s="117">
        <v>71720.600000000006</v>
      </c>
      <c r="H160" s="117">
        <v>268641.34000000003</v>
      </c>
      <c r="J160" s="283">
        <v>1410989.79</v>
      </c>
      <c r="K160" s="283">
        <v>248893.48</v>
      </c>
      <c r="M160" s="263">
        <v>3500</v>
      </c>
      <c r="N160" s="263">
        <v>108112.6</v>
      </c>
      <c r="S160" s="283">
        <v>250920.57</v>
      </c>
      <c r="T160" s="283">
        <v>1652500.79</v>
      </c>
      <c r="U160" s="96">
        <v>512281.63</v>
      </c>
      <c r="V160" s="96">
        <v>35000</v>
      </c>
      <c r="Y160" s="96">
        <v>275107</v>
      </c>
      <c r="Z160" s="96">
        <v>33312.1</v>
      </c>
      <c r="AA160" s="118">
        <v>578497</v>
      </c>
      <c r="AD160" s="118">
        <v>288598.58</v>
      </c>
      <c r="AE160" s="118">
        <v>92816.45</v>
      </c>
      <c r="AI160" s="82">
        <f t="shared" si="13"/>
        <v>853047.14000000013</v>
      </c>
      <c r="AJ160" s="20">
        <f t="shared" si="14"/>
        <v>111612.6</v>
      </c>
      <c r="AK160" s="83">
        <f t="shared" si="15"/>
        <v>741434.54000000015</v>
      </c>
      <c r="AL160" s="23">
        <f t="shared" si="16"/>
        <v>855700.73</v>
      </c>
      <c r="AM160" s="24">
        <f t="shared" si="17"/>
        <v>959912.03</v>
      </c>
      <c r="AN160" s="15">
        <f t="shared" si="18"/>
        <v>-104211.30000000005</v>
      </c>
    </row>
    <row r="161" spans="1:41" ht="15" thickBot="1" x14ac:dyDescent="0.25">
      <c r="A161" s="61" t="s">
        <v>332</v>
      </c>
      <c r="B161" s="61" t="s">
        <v>50</v>
      </c>
      <c r="C161" s="85">
        <v>2498</v>
      </c>
      <c r="D161" s="86" t="s">
        <v>967</v>
      </c>
      <c r="E161" s="283" t="s">
        <v>2253</v>
      </c>
      <c r="F161" s="117">
        <v>559976.69999999995</v>
      </c>
      <c r="G161" s="117">
        <v>0</v>
      </c>
      <c r="H161" s="117">
        <v>50114.87</v>
      </c>
      <c r="J161" s="283">
        <v>1213286.55</v>
      </c>
      <c r="K161" s="283">
        <v>408179.52</v>
      </c>
      <c r="N161" s="263">
        <v>125268.57</v>
      </c>
      <c r="S161" s="283">
        <v>215121.19</v>
      </c>
      <c r="T161" s="283">
        <v>2038406.69</v>
      </c>
      <c r="U161" s="96">
        <v>317416.34000000003</v>
      </c>
      <c r="Y161" s="96">
        <v>450587.5</v>
      </c>
      <c r="Z161" s="96">
        <v>27655.040000000001</v>
      </c>
      <c r="AA161" s="118">
        <v>606742.5</v>
      </c>
      <c r="AC161" s="118">
        <v>10455</v>
      </c>
      <c r="AD161" s="118">
        <v>167629.39000000001</v>
      </c>
      <c r="AE161" s="118">
        <v>197470.45</v>
      </c>
      <c r="AI161" s="82">
        <f t="shared" si="13"/>
        <v>610091.56999999995</v>
      </c>
      <c r="AJ161" s="20">
        <f t="shared" si="14"/>
        <v>125268.57</v>
      </c>
      <c r="AK161" s="83">
        <f t="shared" si="15"/>
        <v>484822.99999999994</v>
      </c>
      <c r="AL161" s="23">
        <f t="shared" si="16"/>
        <v>795658.88000000012</v>
      </c>
      <c r="AM161" s="24">
        <f t="shared" si="17"/>
        <v>982297.34000000008</v>
      </c>
      <c r="AN161" s="15">
        <f t="shared" si="18"/>
        <v>-186638.45999999996</v>
      </c>
    </row>
    <row r="162" spans="1:41" ht="15" thickBot="1" x14ac:dyDescent="0.25">
      <c r="A162" s="61" t="s">
        <v>332</v>
      </c>
      <c r="B162" s="61" t="s">
        <v>50</v>
      </c>
      <c r="C162" s="85">
        <v>4052</v>
      </c>
      <c r="D162" s="86" t="s">
        <v>968</v>
      </c>
      <c r="E162" s="283" t="s">
        <v>2254</v>
      </c>
      <c r="F162" s="117">
        <v>597749.53</v>
      </c>
      <c r="G162" s="117">
        <v>14285.23</v>
      </c>
      <c r="H162" s="117">
        <v>59745.3</v>
      </c>
      <c r="J162" s="283">
        <v>1173966.8700000001</v>
      </c>
      <c r="K162" s="283">
        <v>307847.07</v>
      </c>
      <c r="M162" s="263">
        <v>0</v>
      </c>
      <c r="N162" s="263">
        <v>62500</v>
      </c>
      <c r="S162" s="283">
        <v>442700.66</v>
      </c>
      <c r="T162" s="283">
        <v>2546107.46</v>
      </c>
      <c r="U162" s="96">
        <v>592770.52</v>
      </c>
      <c r="Y162" s="96">
        <v>466693.5</v>
      </c>
      <c r="Z162" s="96">
        <v>54156.19</v>
      </c>
      <c r="AA162" s="118">
        <v>768900.25</v>
      </c>
      <c r="AD162" s="118">
        <v>392557.35</v>
      </c>
      <c r="AE162" s="118">
        <v>123561</v>
      </c>
      <c r="AH162" s="118">
        <v>12668</v>
      </c>
      <c r="AI162" s="82">
        <f t="shared" si="13"/>
        <v>671780.06</v>
      </c>
      <c r="AJ162" s="20">
        <f t="shared" si="14"/>
        <v>62500</v>
      </c>
      <c r="AK162" s="83">
        <f t="shared" si="15"/>
        <v>609280.06000000006</v>
      </c>
      <c r="AL162" s="23">
        <f t="shared" si="16"/>
        <v>1113620.21</v>
      </c>
      <c r="AM162" s="24">
        <f t="shared" si="17"/>
        <v>1297686.6000000001</v>
      </c>
      <c r="AN162" s="15">
        <f t="shared" si="18"/>
        <v>-184066.39000000013</v>
      </c>
    </row>
    <row r="163" spans="1:41" ht="15" thickBot="1" x14ac:dyDescent="0.25">
      <c r="A163" s="61" t="s">
        <v>332</v>
      </c>
      <c r="B163" s="61" t="s">
        <v>50</v>
      </c>
      <c r="C163" s="85">
        <v>2478</v>
      </c>
      <c r="D163" s="86" t="s">
        <v>969</v>
      </c>
      <c r="E163" s="283" t="s">
        <v>2255</v>
      </c>
      <c r="F163" s="117">
        <v>279665.84000000003</v>
      </c>
      <c r="G163" s="117">
        <v>33233.730000000003</v>
      </c>
      <c r="H163" s="117">
        <v>28225.32</v>
      </c>
      <c r="J163" s="283">
        <v>319448.58</v>
      </c>
      <c r="K163" s="283">
        <v>371425.86</v>
      </c>
      <c r="M163" s="263">
        <v>9154</v>
      </c>
      <c r="N163" s="263">
        <v>54850</v>
      </c>
      <c r="S163" s="283">
        <v>263762.55</v>
      </c>
      <c r="T163" s="283">
        <v>2320392.7599999998</v>
      </c>
      <c r="U163" s="96">
        <v>505181.56</v>
      </c>
      <c r="W163" s="96">
        <v>8.67</v>
      </c>
      <c r="Y163" s="96">
        <v>338530.5</v>
      </c>
      <c r="Z163" s="96">
        <v>40133.120000000003</v>
      </c>
      <c r="AA163" s="118">
        <v>575130.5</v>
      </c>
      <c r="AD163" s="118">
        <v>351662.98</v>
      </c>
      <c r="AE163" s="118">
        <v>113980.63</v>
      </c>
      <c r="AI163" s="82">
        <f t="shared" si="13"/>
        <v>341124.89</v>
      </c>
      <c r="AJ163" s="20">
        <f t="shared" si="14"/>
        <v>64004</v>
      </c>
      <c r="AK163" s="83">
        <f t="shared" si="15"/>
        <v>277120.89</v>
      </c>
      <c r="AL163" s="23">
        <f t="shared" si="16"/>
        <v>883853.85</v>
      </c>
      <c r="AM163" s="24">
        <f t="shared" si="17"/>
        <v>1040774.11</v>
      </c>
      <c r="AN163" s="15">
        <f t="shared" si="18"/>
        <v>-156920.26</v>
      </c>
    </row>
    <row r="164" spans="1:41" ht="15" thickBot="1" x14ac:dyDescent="0.25">
      <c r="A164" s="61" t="s">
        <v>332</v>
      </c>
      <c r="B164" s="61" t="s">
        <v>50</v>
      </c>
      <c r="C164" s="85">
        <v>2353</v>
      </c>
      <c r="D164" s="86" t="s">
        <v>970</v>
      </c>
      <c r="E164" s="283" t="s">
        <v>2304</v>
      </c>
      <c r="F164" s="117">
        <v>527210.93999999994</v>
      </c>
      <c r="G164" s="117">
        <v>30644</v>
      </c>
      <c r="H164" s="117">
        <v>130423.97</v>
      </c>
      <c r="J164" s="283">
        <v>1106319.3899999999</v>
      </c>
      <c r="K164" s="283">
        <v>439841.63</v>
      </c>
      <c r="M164" s="263">
        <v>3000</v>
      </c>
      <c r="N164" s="263">
        <v>50741.78</v>
      </c>
      <c r="S164" s="283">
        <v>254035.98</v>
      </c>
      <c r="T164" s="283">
        <v>2754433.99</v>
      </c>
      <c r="U164" s="96">
        <v>483585.81</v>
      </c>
      <c r="Y164" s="96">
        <v>464443</v>
      </c>
      <c r="Z164" s="96">
        <v>35019.32</v>
      </c>
      <c r="AA164" s="118">
        <v>699143</v>
      </c>
      <c r="AD164" s="118">
        <v>321056.52</v>
      </c>
      <c r="AE164" s="118">
        <v>163812.93</v>
      </c>
      <c r="AH164" s="118">
        <v>6870</v>
      </c>
      <c r="AI164" s="82">
        <f t="shared" si="13"/>
        <v>688278.90999999992</v>
      </c>
      <c r="AJ164" s="20">
        <f t="shared" si="14"/>
        <v>53741.78</v>
      </c>
      <c r="AK164" s="83">
        <f t="shared" si="15"/>
        <v>634537.12999999989</v>
      </c>
      <c r="AL164" s="23">
        <f t="shared" si="16"/>
        <v>983048.13</v>
      </c>
      <c r="AM164" s="24">
        <f t="shared" si="17"/>
        <v>1190882.45</v>
      </c>
      <c r="AN164" s="15">
        <f t="shared" si="18"/>
        <v>-207834.31999999995</v>
      </c>
    </row>
    <row r="165" spans="1:41" ht="15" thickBot="1" x14ac:dyDescent="0.25">
      <c r="A165" s="61" t="s">
        <v>332</v>
      </c>
      <c r="B165" s="61" t="s">
        <v>50</v>
      </c>
      <c r="C165" s="85">
        <v>5363</v>
      </c>
      <c r="D165" s="86" t="s">
        <v>971</v>
      </c>
      <c r="E165" s="283" t="s">
        <v>2308</v>
      </c>
      <c r="F165" s="117">
        <v>653201.85</v>
      </c>
      <c r="G165" s="117">
        <v>23900</v>
      </c>
      <c r="H165" s="117">
        <v>99840.45</v>
      </c>
      <c r="J165" s="283">
        <v>530970</v>
      </c>
      <c r="K165" s="283">
        <v>248228.14</v>
      </c>
      <c r="M165" s="263">
        <v>32967</v>
      </c>
      <c r="N165" s="263">
        <v>72783.199999999997</v>
      </c>
      <c r="O165" s="263">
        <v>16900</v>
      </c>
      <c r="S165" s="283">
        <v>739953.83</v>
      </c>
      <c r="T165" s="283">
        <v>4164124</v>
      </c>
      <c r="U165" s="96">
        <v>631809.84</v>
      </c>
      <c r="Y165" s="96">
        <v>1346121</v>
      </c>
      <c r="Z165" s="96">
        <v>81427.199999999997</v>
      </c>
      <c r="AA165" s="118">
        <v>1597171</v>
      </c>
      <c r="AD165" s="118">
        <v>521590.9</v>
      </c>
      <c r="AE165" s="118">
        <v>41045.85</v>
      </c>
      <c r="AI165" s="82">
        <f t="shared" si="13"/>
        <v>776942.29999999993</v>
      </c>
      <c r="AJ165" s="20">
        <f t="shared" si="14"/>
        <v>122650.2</v>
      </c>
      <c r="AK165" s="83">
        <f t="shared" si="15"/>
        <v>654292.1</v>
      </c>
      <c r="AL165" s="23">
        <f t="shared" si="16"/>
        <v>2059358.0399999998</v>
      </c>
      <c r="AM165" s="24">
        <f t="shared" si="17"/>
        <v>2159807.75</v>
      </c>
      <c r="AN165" s="15">
        <f t="shared" si="18"/>
        <v>-100449.7100000002</v>
      </c>
    </row>
    <row r="166" spans="1:41" ht="15" thickBot="1" x14ac:dyDescent="0.25">
      <c r="A166" s="61" t="s">
        <v>332</v>
      </c>
      <c r="B166" s="61" t="s">
        <v>50</v>
      </c>
      <c r="C166" s="85">
        <v>2121</v>
      </c>
      <c r="D166" s="86" t="s">
        <v>972</v>
      </c>
      <c r="E166" s="283" t="s">
        <v>2312</v>
      </c>
      <c r="F166" s="117">
        <v>412829.22</v>
      </c>
      <c r="G166" s="117">
        <v>2430.31</v>
      </c>
      <c r="H166" s="117">
        <v>334904.09999999998</v>
      </c>
      <c r="J166" s="283">
        <v>977863.4</v>
      </c>
      <c r="K166" s="283">
        <v>311615.28999999998</v>
      </c>
      <c r="M166" s="263">
        <v>0</v>
      </c>
      <c r="N166" s="263">
        <v>137478.39999999999</v>
      </c>
      <c r="S166" s="283">
        <v>216016.07</v>
      </c>
      <c r="T166" s="283">
        <v>3254719.47</v>
      </c>
      <c r="U166" s="96">
        <v>427633.69</v>
      </c>
      <c r="W166" s="96">
        <v>0.63</v>
      </c>
      <c r="Y166" s="96">
        <v>332671.5</v>
      </c>
      <c r="Z166" s="96">
        <v>21329.84</v>
      </c>
      <c r="AA166" s="118">
        <v>510771.5</v>
      </c>
      <c r="AD166" s="118">
        <v>205612.96</v>
      </c>
      <c r="AE166" s="118">
        <v>133445.54999999999</v>
      </c>
      <c r="AI166" s="82">
        <f t="shared" si="13"/>
        <v>750163.62999999989</v>
      </c>
      <c r="AJ166" s="20">
        <f t="shared" si="14"/>
        <v>137478.39999999999</v>
      </c>
      <c r="AK166" s="83">
        <f t="shared" si="15"/>
        <v>612685.22999999986</v>
      </c>
      <c r="AL166" s="23">
        <f t="shared" si="16"/>
        <v>781635.66</v>
      </c>
      <c r="AM166" s="24">
        <f t="shared" si="17"/>
        <v>849830.01</v>
      </c>
      <c r="AN166" s="15">
        <f t="shared" si="18"/>
        <v>-68194.349999999977</v>
      </c>
    </row>
    <row r="167" spans="1:41" ht="15" thickBot="1" x14ac:dyDescent="0.25">
      <c r="A167" s="61" t="s">
        <v>334</v>
      </c>
      <c r="B167" s="61" t="s">
        <v>51</v>
      </c>
      <c r="C167" s="85">
        <v>5006</v>
      </c>
      <c r="D167" s="86" t="s">
        <v>973</v>
      </c>
      <c r="E167" s="283" t="s">
        <v>2256</v>
      </c>
      <c r="F167" s="117">
        <v>643052.43000000005</v>
      </c>
      <c r="G167" s="117">
        <v>511391.9</v>
      </c>
      <c r="H167" s="117">
        <v>90714.44</v>
      </c>
      <c r="J167" s="283">
        <v>463033.11</v>
      </c>
      <c r="K167" s="283">
        <v>471393.62</v>
      </c>
      <c r="M167" s="263">
        <v>22665</v>
      </c>
      <c r="N167" s="263">
        <v>84776.82</v>
      </c>
      <c r="P167" s="263">
        <v>164.02</v>
      </c>
      <c r="R167" s="283">
        <v>38010.5</v>
      </c>
      <c r="S167" s="283">
        <v>20750</v>
      </c>
      <c r="T167" s="283">
        <v>4774273.9400000004</v>
      </c>
      <c r="U167" s="96">
        <v>662464.39</v>
      </c>
      <c r="Y167" s="96">
        <v>329332.5</v>
      </c>
      <c r="Z167" s="96">
        <v>83000</v>
      </c>
      <c r="AA167" s="118">
        <v>555851.5</v>
      </c>
      <c r="AD167" s="118">
        <v>320398.18</v>
      </c>
      <c r="AE167" s="118">
        <v>139010.5</v>
      </c>
      <c r="AI167" s="82">
        <f t="shared" si="13"/>
        <v>1245158.77</v>
      </c>
      <c r="AJ167" s="20">
        <f t="shared" si="14"/>
        <v>107605.84000000001</v>
      </c>
      <c r="AK167" s="83">
        <f t="shared" si="15"/>
        <v>1137552.93</v>
      </c>
      <c r="AL167" s="23">
        <f t="shared" si="16"/>
        <v>1074796.8900000001</v>
      </c>
      <c r="AM167" s="24">
        <f t="shared" si="17"/>
        <v>1015260.1799999999</v>
      </c>
      <c r="AN167" s="15">
        <f t="shared" si="18"/>
        <v>59536.710000000196</v>
      </c>
    </row>
    <row r="168" spans="1:41" ht="15" thickBot="1" x14ac:dyDescent="0.25">
      <c r="A168" s="61" t="s">
        <v>334</v>
      </c>
      <c r="B168" s="61" t="s">
        <v>51</v>
      </c>
      <c r="C168" s="85">
        <v>2343</v>
      </c>
      <c r="D168" s="86" t="s">
        <v>974</v>
      </c>
      <c r="E168" s="283" t="s">
        <v>2257</v>
      </c>
      <c r="F168" s="117">
        <v>209516.49</v>
      </c>
      <c r="G168" s="117">
        <v>22560.95</v>
      </c>
      <c r="H168" s="117">
        <v>35942.42</v>
      </c>
      <c r="J168" s="283">
        <v>878670.75</v>
      </c>
      <c r="K168" s="283">
        <v>383302.59</v>
      </c>
      <c r="M168" s="263">
        <v>2000</v>
      </c>
      <c r="N168" s="263">
        <v>59162.6</v>
      </c>
      <c r="P168" s="263">
        <v>18.690000000000001</v>
      </c>
      <c r="R168" s="283">
        <v>-260256.04</v>
      </c>
      <c r="S168" s="283">
        <v>-2650</v>
      </c>
      <c r="T168" s="283">
        <v>3320080.98</v>
      </c>
      <c r="U168" s="96">
        <v>310345.75</v>
      </c>
      <c r="Y168" s="96">
        <v>802925</v>
      </c>
      <c r="Z168" s="96">
        <v>50680</v>
      </c>
      <c r="AA168" s="118">
        <v>906225</v>
      </c>
      <c r="AD168" s="118">
        <v>255363.82</v>
      </c>
      <c r="AE168" s="118">
        <v>137965.04999999999</v>
      </c>
      <c r="AI168" s="82">
        <f t="shared" si="13"/>
        <v>268019.86</v>
      </c>
      <c r="AJ168" s="20">
        <f t="shared" si="14"/>
        <v>61181.29</v>
      </c>
      <c r="AK168" s="83">
        <f t="shared" si="15"/>
        <v>206838.56999999998</v>
      </c>
      <c r="AL168" s="23">
        <f t="shared" si="16"/>
        <v>1163950.75</v>
      </c>
      <c r="AM168" s="24">
        <f t="shared" si="17"/>
        <v>1299553.8700000001</v>
      </c>
      <c r="AN168" s="15">
        <f t="shared" si="18"/>
        <v>-135603.12000000011</v>
      </c>
    </row>
    <row r="169" spans="1:41" ht="15" thickBot="1" x14ac:dyDescent="0.25">
      <c r="A169" s="61" t="s">
        <v>334</v>
      </c>
      <c r="B169" s="61" t="s">
        <v>51</v>
      </c>
      <c r="C169" s="85">
        <v>2524</v>
      </c>
      <c r="D169" s="86" t="s">
        <v>975</v>
      </c>
      <c r="E169" s="283" t="s">
        <v>2258</v>
      </c>
      <c r="F169" s="117">
        <v>212863.14</v>
      </c>
      <c r="G169" s="117">
        <v>210572.14</v>
      </c>
      <c r="H169" s="117">
        <v>11299.55</v>
      </c>
      <c r="J169" s="283">
        <v>836818.74</v>
      </c>
      <c r="K169" s="283">
        <v>306648.14</v>
      </c>
      <c r="M169" s="263">
        <v>2000</v>
      </c>
      <c r="N169" s="263">
        <v>51380.28</v>
      </c>
      <c r="P169" s="263">
        <v>713.71</v>
      </c>
      <c r="R169" s="283">
        <v>-239048.11</v>
      </c>
      <c r="S169" s="283">
        <v>21100</v>
      </c>
      <c r="T169" s="283">
        <v>2333757.04</v>
      </c>
      <c r="U169" s="96">
        <v>463122.29</v>
      </c>
      <c r="Y169" s="96">
        <v>581350</v>
      </c>
      <c r="Z169" s="96">
        <v>57500</v>
      </c>
      <c r="AA169" s="118">
        <v>745200</v>
      </c>
      <c r="AD169" s="118">
        <v>354347.26</v>
      </c>
      <c r="AE169" s="118">
        <v>112410.34</v>
      </c>
      <c r="AI169" s="82">
        <f t="shared" si="13"/>
        <v>434734.83</v>
      </c>
      <c r="AJ169" s="20">
        <f t="shared" si="14"/>
        <v>54093.99</v>
      </c>
      <c r="AK169" s="83">
        <f t="shared" si="15"/>
        <v>380640.84</v>
      </c>
      <c r="AL169" s="23">
        <f t="shared" si="16"/>
        <v>1101972.29</v>
      </c>
      <c r="AM169" s="24">
        <f t="shared" si="17"/>
        <v>1211957.6000000001</v>
      </c>
      <c r="AN169" s="15">
        <f t="shared" si="18"/>
        <v>-109985.31000000006</v>
      </c>
    </row>
    <row r="170" spans="1:41" ht="15" thickBot="1" x14ac:dyDescent="0.25">
      <c r="A170" s="61" t="s">
        <v>334</v>
      </c>
      <c r="B170" s="61" t="s">
        <v>51</v>
      </c>
      <c r="C170" s="85">
        <v>6272</v>
      </c>
      <c r="D170" s="86" t="s">
        <v>976</v>
      </c>
      <c r="E170" s="283" t="s">
        <v>2259</v>
      </c>
      <c r="F170" s="117">
        <v>1650119.98</v>
      </c>
      <c r="G170" s="117">
        <v>374039.44</v>
      </c>
      <c r="H170" s="117">
        <v>129843.74</v>
      </c>
      <c r="J170" s="283">
        <v>129808.72</v>
      </c>
      <c r="K170" s="283">
        <v>271265.81</v>
      </c>
      <c r="M170" s="263">
        <v>3000</v>
      </c>
      <c r="N170" s="263">
        <v>78422.63</v>
      </c>
      <c r="P170" s="263">
        <v>0</v>
      </c>
      <c r="R170" s="283">
        <v>541546.69999999995</v>
      </c>
      <c r="S170" s="283">
        <v>57090.99</v>
      </c>
      <c r="T170" s="283">
        <v>2500833.27</v>
      </c>
      <c r="U170" s="96">
        <v>895101.48</v>
      </c>
      <c r="V170" s="96">
        <v>330531</v>
      </c>
      <c r="Y170" s="96">
        <v>565310</v>
      </c>
      <c r="Z170" s="96">
        <v>95700</v>
      </c>
      <c r="AA170" s="118">
        <v>916017</v>
      </c>
      <c r="AD170" s="118">
        <v>487196.83</v>
      </c>
      <c r="AE170" s="118">
        <v>78230.5</v>
      </c>
      <c r="AI170" s="82">
        <f t="shared" si="13"/>
        <v>2154003.16</v>
      </c>
      <c r="AJ170" s="20">
        <f t="shared" si="14"/>
        <v>81422.63</v>
      </c>
      <c r="AK170" s="83">
        <f t="shared" si="15"/>
        <v>2072580.5300000003</v>
      </c>
      <c r="AL170" s="23">
        <f t="shared" si="16"/>
        <v>1886642.48</v>
      </c>
      <c r="AM170" s="24">
        <f t="shared" si="17"/>
        <v>1481444.33</v>
      </c>
      <c r="AN170" s="15">
        <f t="shared" si="18"/>
        <v>405198.14999999991</v>
      </c>
    </row>
    <row r="171" spans="1:41" ht="15" thickBot="1" x14ac:dyDescent="0.25">
      <c r="A171" s="61" t="s">
        <v>334</v>
      </c>
      <c r="B171" s="61" t="s">
        <v>51</v>
      </c>
      <c r="C171" s="85">
        <v>5818</v>
      </c>
      <c r="D171" s="86" t="s">
        <v>977</v>
      </c>
      <c r="E171" s="283" t="s">
        <v>2260</v>
      </c>
      <c r="F171" s="117">
        <v>1787681.89</v>
      </c>
      <c r="G171" s="117">
        <v>2331552.39</v>
      </c>
      <c r="H171" s="117">
        <v>90619.14</v>
      </c>
      <c r="J171" s="283">
        <v>557719.06000000006</v>
      </c>
      <c r="K171" s="283">
        <v>712028.23</v>
      </c>
      <c r="M171" s="263">
        <v>1800</v>
      </c>
      <c r="N171" s="263">
        <v>137856.62</v>
      </c>
      <c r="P171" s="263">
        <v>149.53</v>
      </c>
      <c r="R171" s="283">
        <v>1408404.31</v>
      </c>
      <c r="S171" s="283">
        <v>41253.370000000003</v>
      </c>
      <c r="T171" s="283">
        <v>1757956.06</v>
      </c>
      <c r="U171" s="96">
        <v>1574257.73</v>
      </c>
      <c r="V171" s="96">
        <v>85000</v>
      </c>
      <c r="Y171" s="96">
        <v>614527.5</v>
      </c>
      <c r="Z171" s="96">
        <v>103200</v>
      </c>
      <c r="AA171" s="118">
        <v>862917.5</v>
      </c>
      <c r="AD171" s="118">
        <v>749073.15</v>
      </c>
      <c r="AE171" s="118">
        <v>169905.2</v>
      </c>
      <c r="AH171" s="118">
        <v>48600</v>
      </c>
      <c r="AI171" s="82">
        <f t="shared" si="13"/>
        <v>4209853.42</v>
      </c>
      <c r="AJ171" s="20">
        <f t="shared" si="14"/>
        <v>139806.15</v>
      </c>
      <c r="AK171" s="83">
        <f t="shared" si="15"/>
        <v>4070047.27</v>
      </c>
      <c r="AL171" s="23">
        <f t="shared" si="16"/>
        <v>2376985.23</v>
      </c>
      <c r="AM171" s="24">
        <f t="shared" si="17"/>
        <v>1830495.8499999999</v>
      </c>
      <c r="AN171" s="15">
        <f t="shared" si="18"/>
        <v>546489.38000000012</v>
      </c>
    </row>
    <row r="172" spans="1:41" ht="15" thickBot="1" x14ac:dyDescent="0.25">
      <c r="A172" s="61" t="s">
        <v>334</v>
      </c>
      <c r="B172" s="61" t="s">
        <v>51</v>
      </c>
      <c r="C172" s="85">
        <v>3371</v>
      </c>
      <c r="D172" s="86" t="s">
        <v>978</v>
      </c>
      <c r="E172" s="283" t="s">
        <v>2261</v>
      </c>
      <c r="F172" s="117">
        <v>324921.95</v>
      </c>
      <c r="G172" s="117">
        <v>207267.65</v>
      </c>
      <c r="H172" s="117">
        <v>25477.09</v>
      </c>
      <c r="J172" s="283">
        <v>872015.58</v>
      </c>
      <c r="K172" s="283">
        <v>139847.76999999999</v>
      </c>
      <c r="M172" s="263">
        <v>3000</v>
      </c>
      <c r="N172" s="263">
        <v>53765.77</v>
      </c>
      <c r="R172" s="283">
        <v>-310797.40000000002</v>
      </c>
      <c r="S172" s="283">
        <v>15050</v>
      </c>
      <c r="T172" s="283">
        <v>2321876.0699999998</v>
      </c>
      <c r="U172" s="96">
        <v>398394.93</v>
      </c>
      <c r="V172" s="96">
        <v>10000</v>
      </c>
      <c r="Y172" s="96">
        <v>421417.5</v>
      </c>
      <c r="Z172" s="96">
        <v>73200</v>
      </c>
      <c r="AA172" s="118">
        <v>539682.5</v>
      </c>
      <c r="AD172" s="118">
        <v>376838.74</v>
      </c>
      <c r="AE172" s="118">
        <v>115405.5</v>
      </c>
      <c r="AH172" s="118">
        <v>2160</v>
      </c>
      <c r="AI172" s="82">
        <f t="shared" si="13"/>
        <v>557666.68999999994</v>
      </c>
      <c r="AJ172" s="20">
        <f t="shared" si="14"/>
        <v>56765.77</v>
      </c>
      <c r="AK172" s="83">
        <f t="shared" si="15"/>
        <v>500900.91999999993</v>
      </c>
      <c r="AL172" s="23">
        <f t="shared" si="16"/>
        <v>903012.42999999993</v>
      </c>
      <c r="AM172" s="24">
        <f t="shared" si="17"/>
        <v>1034086.74</v>
      </c>
      <c r="AN172" s="15">
        <f t="shared" si="18"/>
        <v>-131074.31000000006</v>
      </c>
    </row>
    <row r="173" spans="1:41" ht="15" thickBot="1" x14ac:dyDescent="0.25">
      <c r="A173" s="61" t="s">
        <v>334</v>
      </c>
      <c r="B173" s="61" t="s">
        <v>51</v>
      </c>
      <c r="C173" s="85">
        <v>4485</v>
      </c>
      <c r="D173" s="86" t="s">
        <v>979</v>
      </c>
      <c r="E173" s="283" t="s">
        <v>2262</v>
      </c>
      <c r="F173" s="117">
        <v>668791.41</v>
      </c>
      <c r="G173" s="117">
        <v>647589.80000000005</v>
      </c>
      <c r="H173" s="117">
        <v>35569.5</v>
      </c>
      <c r="J173" s="283">
        <v>394672.25</v>
      </c>
      <c r="K173" s="283">
        <v>184386.49</v>
      </c>
      <c r="M173" s="263">
        <v>4000</v>
      </c>
      <c r="N173" s="263">
        <v>92901.28</v>
      </c>
      <c r="P173" s="263">
        <v>89.72</v>
      </c>
      <c r="R173" s="283">
        <v>98620.23</v>
      </c>
      <c r="S173" s="283">
        <v>56557.62</v>
      </c>
      <c r="T173" s="283">
        <v>2694098.62</v>
      </c>
      <c r="U173" s="96">
        <v>546717.5</v>
      </c>
      <c r="V173" s="96">
        <v>30000</v>
      </c>
      <c r="Y173" s="96">
        <v>438627.5</v>
      </c>
      <c r="Z173" s="96">
        <v>83200</v>
      </c>
      <c r="AA173" s="118">
        <v>653077.5</v>
      </c>
      <c r="AC173" s="118">
        <v>5040</v>
      </c>
      <c r="AD173" s="118">
        <v>286337.59999999998</v>
      </c>
      <c r="AE173" s="118">
        <v>98314.8</v>
      </c>
      <c r="AI173" s="82">
        <f t="shared" si="13"/>
        <v>1351950.71</v>
      </c>
      <c r="AJ173" s="20">
        <f t="shared" si="14"/>
        <v>96991</v>
      </c>
      <c r="AK173" s="83">
        <f t="shared" si="15"/>
        <v>1254959.71</v>
      </c>
      <c r="AL173" s="23">
        <f t="shared" si="16"/>
        <v>1098545</v>
      </c>
      <c r="AM173" s="24">
        <f t="shared" si="17"/>
        <v>1042769.9</v>
      </c>
      <c r="AN173" s="15">
        <f t="shared" si="18"/>
        <v>55775.099999999977</v>
      </c>
    </row>
    <row r="174" spans="1:41" ht="15" thickBot="1" x14ac:dyDescent="0.25">
      <c r="A174" s="61" t="s">
        <v>334</v>
      </c>
      <c r="B174" s="61" t="s">
        <v>51</v>
      </c>
      <c r="C174" s="85">
        <v>2325</v>
      </c>
      <c r="D174" s="86" t="s">
        <v>980</v>
      </c>
      <c r="E174" s="283" t="s">
        <v>2302</v>
      </c>
      <c r="F174" s="117">
        <v>353831.96</v>
      </c>
      <c r="G174" s="117">
        <v>242337</v>
      </c>
      <c r="H174" s="117">
        <v>6996.62</v>
      </c>
      <c r="J174" s="283">
        <v>622129.88</v>
      </c>
      <c r="K174" s="283">
        <v>188639.78</v>
      </c>
      <c r="N174" s="263">
        <v>51950</v>
      </c>
      <c r="R174" s="283">
        <v>50221.99</v>
      </c>
      <c r="S174" s="283">
        <v>13700</v>
      </c>
      <c r="T174" s="283">
        <v>2583494.75</v>
      </c>
      <c r="U174" s="96">
        <v>428586.62</v>
      </c>
      <c r="V174" s="96">
        <v>40000</v>
      </c>
      <c r="Y174" s="96">
        <v>173775</v>
      </c>
      <c r="Z174" s="96">
        <v>57000</v>
      </c>
      <c r="AA174" s="118">
        <v>427032</v>
      </c>
      <c r="AD174" s="118">
        <v>201077.83</v>
      </c>
      <c r="AE174" s="118">
        <v>71146.67</v>
      </c>
      <c r="AH174" s="118">
        <v>1382.35</v>
      </c>
      <c r="AI174" s="82">
        <f t="shared" si="13"/>
        <v>603165.57999999996</v>
      </c>
      <c r="AJ174" s="20">
        <f t="shared" si="14"/>
        <v>51950</v>
      </c>
      <c r="AK174" s="83">
        <f t="shared" si="15"/>
        <v>551215.57999999996</v>
      </c>
      <c r="AL174" s="23">
        <f t="shared" si="16"/>
        <v>699361.62</v>
      </c>
      <c r="AM174" s="24">
        <f t="shared" si="17"/>
        <v>700638.85</v>
      </c>
      <c r="AN174" s="15">
        <f t="shared" si="18"/>
        <v>-1277.2299999999814</v>
      </c>
    </row>
    <row r="175" spans="1:41" ht="15" thickBot="1" x14ac:dyDescent="0.25">
      <c r="A175" s="61" t="s">
        <v>334</v>
      </c>
      <c r="B175" s="61" t="s">
        <v>51</v>
      </c>
      <c r="C175" s="85">
        <v>1480</v>
      </c>
      <c r="D175" s="86" t="s">
        <v>981</v>
      </c>
      <c r="E175" s="283" t="s">
        <v>2313</v>
      </c>
      <c r="F175" s="117">
        <v>191473.75</v>
      </c>
      <c r="G175" s="117">
        <v>32379.95</v>
      </c>
      <c r="H175" s="117">
        <v>30510.85</v>
      </c>
      <c r="J175" s="283">
        <v>1226178.6399999999</v>
      </c>
      <c r="K175" s="283">
        <v>74036.7</v>
      </c>
      <c r="N175" s="263">
        <v>54243.93</v>
      </c>
      <c r="R175" s="283">
        <v>-227846.8</v>
      </c>
      <c r="S175" s="283">
        <v>27700</v>
      </c>
      <c r="T175" s="283">
        <v>2913433.4</v>
      </c>
      <c r="U175" s="96">
        <v>275926.96999999997</v>
      </c>
      <c r="Y175" s="96">
        <v>289800</v>
      </c>
      <c r="Z175" s="96">
        <v>47800</v>
      </c>
      <c r="AA175" s="118">
        <v>380850</v>
      </c>
      <c r="AC175" s="118">
        <v>7320</v>
      </c>
      <c r="AD175" s="118">
        <v>219830.3</v>
      </c>
      <c r="AE175" s="118">
        <v>65268.29</v>
      </c>
      <c r="AI175" s="82">
        <f t="shared" si="13"/>
        <v>254364.55000000002</v>
      </c>
      <c r="AJ175" s="20">
        <f t="shared" si="14"/>
        <v>54243.93</v>
      </c>
      <c r="AK175" s="83">
        <f t="shared" si="15"/>
        <v>200120.62000000002</v>
      </c>
      <c r="AL175" s="23">
        <f t="shared" si="16"/>
        <v>613526.97</v>
      </c>
      <c r="AM175" s="24">
        <f t="shared" si="17"/>
        <v>673268.59000000008</v>
      </c>
      <c r="AN175" s="15">
        <f t="shared" si="18"/>
        <v>-59741.620000000112</v>
      </c>
    </row>
    <row r="176" spans="1:41" ht="15.75" thickBot="1" x14ac:dyDescent="0.3">
      <c r="A176" s="61" t="s">
        <v>335</v>
      </c>
      <c r="B176" s="61" t="s">
        <v>52</v>
      </c>
      <c r="C176" s="85">
        <v>8344</v>
      </c>
      <c r="D176" s="86" t="s">
        <v>982</v>
      </c>
      <c r="E176" s="283" t="s">
        <v>17</v>
      </c>
      <c r="F176" s="117">
        <v>1377154.66</v>
      </c>
      <c r="G176" s="117">
        <v>305291.89</v>
      </c>
      <c r="H176" s="117">
        <v>225413.86</v>
      </c>
      <c r="J176" s="283">
        <v>1079742.47</v>
      </c>
      <c r="K176" s="283">
        <v>438799.7</v>
      </c>
      <c r="N176" s="263">
        <v>48291</v>
      </c>
      <c r="P176" s="263">
        <v>10000</v>
      </c>
      <c r="S176" s="283">
        <v>401051.84</v>
      </c>
      <c r="T176" s="283">
        <v>2535471.5499999998</v>
      </c>
      <c r="U176" s="96">
        <v>1319084.3500000001</v>
      </c>
      <c r="Y176" s="96">
        <v>330009</v>
      </c>
      <c r="Z176" s="96">
        <v>124</v>
      </c>
      <c r="AA176" s="118">
        <v>827034</v>
      </c>
      <c r="AB176" s="118">
        <v>450</v>
      </c>
      <c r="AD176" s="118">
        <v>441290.58</v>
      </c>
      <c r="AE176" s="118">
        <v>160903.69</v>
      </c>
      <c r="AH176" s="118">
        <v>180</v>
      </c>
      <c r="AI176" s="82">
        <f t="shared" si="13"/>
        <v>1907860.4099999997</v>
      </c>
      <c r="AJ176" s="20">
        <f t="shared" si="14"/>
        <v>58291</v>
      </c>
      <c r="AK176" s="83">
        <f t="shared" si="15"/>
        <v>1849569.4099999997</v>
      </c>
      <c r="AL176" s="23">
        <f t="shared" si="16"/>
        <v>1649217.35</v>
      </c>
      <c r="AM176" s="24">
        <f t="shared" si="17"/>
        <v>1429858.27</v>
      </c>
      <c r="AN176" s="15">
        <f t="shared" si="18"/>
        <v>219359.08000000007</v>
      </c>
      <c r="AO176" s="72" t="s">
        <v>17</v>
      </c>
    </row>
    <row r="177" spans="1:41" ht="15.75" thickBot="1" x14ac:dyDescent="0.3">
      <c r="A177" s="61" t="s">
        <v>335</v>
      </c>
      <c r="B177" s="61" t="s">
        <v>52</v>
      </c>
      <c r="C177" s="85">
        <v>3901</v>
      </c>
      <c r="D177" s="86" t="s">
        <v>983</v>
      </c>
      <c r="E177" s="283" t="s">
        <v>18</v>
      </c>
      <c r="F177" s="117">
        <v>360700.85</v>
      </c>
      <c r="G177" s="117">
        <v>60300</v>
      </c>
      <c r="H177" s="117">
        <v>336296.31</v>
      </c>
      <c r="J177" s="283">
        <v>365941.18</v>
      </c>
      <c r="K177" s="283">
        <v>410987.85</v>
      </c>
      <c r="M177" s="263">
        <v>3000</v>
      </c>
      <c r="N177" s="263">
        <v>60245.68</v>
      </c>
      <c r="O177" s="263">
        <v>36850</v>
      </c>
      <c r="P177" s="263">
        <v>10000</v>
      </c>
      <c r="S177" s="283">
        <v>208817.42</v>
      </c>
      <c r="T177" s="283">
        <v>3491897.05</v>
      </c>
      <c r="U177" s="96">
        <v>774052.86</v>
      </c>
      <c r="Y177" s="96">
        <v>617055.1</v>
      </c>
      <c r="Z177" s="96">
        <v>44400</v>
      </c>
      <c r="AA177" s="118">
        <v>1004345.1</v>
      </c>
      <c r="AB177" s="118">
        <v>1230</v>
      </c>
      <c r="AD177" s="118">
        <v>599191.48</v>
      </c>
      <c r="AE177" s="118">
        <v>94117.56</v>
      </c>
      <c r="AI177" s="82">
        <f t="shared" si="13"/>
        <v>757297.15999999992</v>
      </c>
      <c r="AJ177" s="20">
        <f t="shared" si="14"/>
        <v>110095.67999999999</v>
      </c>
      <c r="AK177" s="83">
        <f t="shared" si="15"/>
        <v>647201.48</v>
      </c>
      <c r="AL177" s="23">
        <f t="shared" si="16"/>
        <v>1435507.96</v>
      </c>
      <c r="AM177" s="24">
        <f t="shared" si="17"/>
        <v>1698884.1400000001</v>
      </c>
      <c r="AN177" s="15">
        <f t="shared" si="18"/>
        <v>-263376.18000000017</v>
      </c>
      <c r="AO177" s="72" t="s">
        <v>18</v>
      </c>
    </row>
    <row r="178" spans="1:41" s="119" customFormat="1" ht="15.75" thickBot="1" x14ac:dyDescent="0.3">
      <c r="A178" s="61" t="s">
        <v>335</v>
      </c>
      <c r="B178" s="61" t="s">
        <v>52</v>
      </c>
      <c r="C178" s="85">
        <v>4653</v>
      </c>
      <c r="D178" s="86" t="s">
        <v>984</v>
      </c>
      <c r="E178" s="283" t="s">
        <v>2263</v>
      </c>
      <c r="F178" s="117">
        <v>172361.18</v>
      </c>
      <c r="G178" s="117">
        <v>13424.53</v>
      </c>
      <c r="H178" s="117">
        <v>131273.45000000001</v>
      </c>
      <c r="I178" s="117"/>
      <c r="J178" s="283">
        <v>9517692.9100000001</v>
      </c>
      <c r="K178" s="283">
        <v>2941640.21</v>
      </c>
      <c r="L178" s="283"/>
      <c r="M178" s="263">
        <v>24876.54</v>
      </c>
      <c r="N178" s="263">
        <v>74738.149999999994</v>
      </c>
      <c r="O178" s="263"/>
      <c r="P178" s="263">
        <v>379.51</v>
      </c>
      <c r="Q178" s="283"/>
      <c r="R178" s="283"/>
      <c r="S178" s="283">
        <v>104204.56</v>
      </c>
      <c r="T178" s="283">
        <v>2917750.69</v>
      </c>
      <c r="U178" s="96">
        <v>1052358.97</v>
      </c>
      <c r="V178" s="96">
        <v>842485.15</v>
      </c>
      <c r="W178" s="96"/>
      <c r="X178" s="96"/>
      <c r="Y178" s="96">
        <v>771900</v>
      </c>
      <c r="Z178" s="96">
        <v>18040</v>
      </c>
      <c r="AA178" s="118">
        <v>1987555</v>
      </c>
      <c r="AB178" s="118">
        <v>88650</v>
      </c>
      <c r="AC178" s="118"/>
      <c r="AD178" s="118">
        <v>704188.61</v>
      </c>
      <c r="AE178" s="118">
        <v>920669.25</v>
      </c>
      <c r="AF178" s="118"/>
      <c r="AG178" s="118">
        <v>369983.4</v>
      </c>
      <c r="AH178" s="118"/>
      <c r="AI178" s="82">
        <f t="shared" si="13"/>
        <v>317059.16000000003</v>
      </c>
      <c r="AJ178" s="20">
        <f t="shared" si="14"/>
        <v>99994.2</v>
      </c>
      <c r="AK178" s="83">
        <f t="shared" si="15"/>
        <v>217064.96000000002</v>
      </c>
      <c r="AL178" s="23">
        <f t="shared" si="16"/>
        <v>2684784.12</v>
      </c>
      <c r="AM178" s="24">
        <f t="shared" si="17"/>
        <v>4071046.26</v>
      </c>
      <c r="AN178" s="120">
        <f t="shared" si="18"/>
        <v>-1386262.1399999997</v>
      </c>
      <c r="AO178" s="121"/>
    </row>
    <row r="179" spans="1:41" ht="15.75" thickBot="1" x14ac:dyDescent="0.3">
      <c r="A179" s="61" t="s">
        <v>335</v>
      </c>
      <c r="B179" s="61" t="s">
        <v>52</v>
      </c>
      <c r="C179" s="85">
        <v>4479</v>
      </c>
      <c r="D179" s="86" t="s">
        <v>985</v>
      </c>
      <c r="E179" s="283" t="s">
        <v>19</v>
      </c>
      <c r="F179" s="117">
        <v>302568.31</v>
      </c>
      <c r="G179" s="117">
        <v>31803.040000000001</v>
      </c>
      <c r="H179" s="117">
        <v>63626.34</v>
      </c>
      <c r="J179" s="283">
        <v>226949.39</v>
      </c>
      <c r="K179" s="283">
        <v>305063.42</v>
      </c>
      <c r="M179" s="263">
        <v>0</v>
      </c>
      <c r="N179" s="263">
        <v>25048.6</v>
      </c>
      <c r="O179" s="263">
        <v>65000</v>
      </c>
      <c r="P179" s="263">
        <v>0</v>
      </c>
      <c r="Q179" s="283">
        <v>215000</v>
      </c>
      <c r="S179" s="283">
        <v>88947.48</v>
      </c>
      <c r="T179" s="283">
        <v>3101018.9</v>
      </c>
      <c r="U179" s="96">
        <v>599228.38</v>
      </c>
      <c r="Z179" s="96">
        <v>6000</v>
      </c>
      <c r="AA179" s="118">
        <v>164400</v>
      </c>
      <c r="AB179" s="118">
        <v>7600</v>
      </c>
      <c r="AD179" s="118">
        <v>246542.31</v>
      </c>
      <c r="AE179" s="118">
        <v>108940.52</v>
      </c>
      <c r="AI179" s="82">
        <f t="shared" si="13"/>
        <v>397997.68999999994</v>
      </c>
      <c r="AJ179" s="20">
        <f t="shared" si="14"/>
        <v>90048.6</v>
      </c>
      <c r="AK179" s="83">
        <f t="shared" si="15"/>
        <v>307949.08999999997</v>
      </c>
      <c r="AL179" s="23">
        <f t="shared" si="16"/>
        <v>605228.38</v>
      </c>
      <c r="AM179" s="24">
        <f t="shared" si="17"/>
        <v>527482.82999999996</v>
      </c>
      <c r="AN179" s="15">
        <f t="shared" si="18"/>
        <v>77745.550000000047</v>
      </c>
      <c r="AO179" s="84" t="s">
        <v>19</v>
      </c>
    </row>
    <row r="180" spans="1:41" ht="15.75" thickBot="1" x14ac:dyDescent="0.3">
      <c r="A180" s="61" t="s">
        <v>335</v>
      </c>
      <c r="B180" s="61" t="s">
        <v>52</v>
      </c>
      <c r="C180" s="85">
        <v>5054</v>
      </c>
      <c r="D180" s="86" t="s">
        <v>986</v>
      </c>
      <c r="E180" s="283" t="s">
        <v>20</v>
      </c>
      <c r="F180" s="117">
        <v>623580.59</v>
      </c>
      <c r="G180" s="117">
        <v>31684.400000000001</v>
      </c>
      <c r="H180" s="117">
        <v>177096.52</v>
      </c>
      <c r="J180" s="283">
        <v>57319.42</v>
      </c>
      <c r="K180" s="283">
        <v>568880.62</v>
      </c>
      <c r="M180" s="263">
        <v>0</v>
      </c>
      <c r="N180" s="263">
        <v>65500.49</v>
      </c>
      <c r="O180" s="263">
        <v>70000</v>
      </c>
      <c r="P180" s="263">
        <v>10000</v>
      </c>
      <c r="S180" s="283">
        <v>314380.58</v>
      </c>
      <c r="T180" s="283">
        <v>254405.43</v>
      </c>
      <c r="U180" s="96">
        <v>832835.1</v>
      </c>
      <c r="Y180" s="96">
        <v>713419.4</v>
      </c>
      <c r="Z180" s="96">
        <v>43800</v>
      </c>
      <c r="AA180" s="118">
        <v>1141049.3999999999</v>
      </c>
      <c r="AD180" s="118">
        <v>349851.12</v>
      </c>
      <c r="AE180" s="118">
        <v>182269.59</v>
      </c>
      <c r="AI180" s="82">
        <f t="shared" si="13"/>
        <v>832361.51</v>
      </c>
      <c r="AJ180" s="20">
        <f t="shared" si="14"/>
        <v>145500.49</v>
      </c>
      <c r="AK180" s="83">
        <f t="shared" si="15"/>
        <v>686861.02</v>
      </c>
      <c r="AL180" s="23">
        <f t="shared" si="16"/>
        <v>1590054.5</v>
      </c>
      <c r="AM180" s="24">
        <f t="shared" si="17"/>
        <v>1673170.11</v>
      </c>
      <c r="AN180" s="15">
        <f t="shared" si="18"/>
        <v>-83115.610000000102</v>
      </c>
      <c r="AO180" s="72" t="s">
        <v>20</v>
      </c>
    </row>
    <row r="181" spans="1:41" ht="15.75" thickBot="1" x14ac:dyDescent="0.3">
      <c r="A181" s="61" t="s">
        <v>335</v>
      </c>
      <c r="B181" s="61" t="s">
        <v>52</v>
      </c>
      <c r="C181" s="85">
        <v>5698</v>
      </c>
      <c r="D181" s="86" t="s">
        <v>987</v>
      </c>
      <c r="E181" s="283" t="s">
        <v>21</v>
      </c>
      <c r="F181" s="117">
        <v>490132.07</v>
      </c>
      <c r="G181" s="117">
        <v>64450.75</v>
      </c>
      <c r="H181" s="117">
        <v>84103.44</v>
      </c>
      <c r="J181" s="283">
        <v>1351688.46</v>
      </c>
      <c r="K181" s="283">
        <v>278390.03000000003</v>
      </c>
      <c r="M181" s="263">
        <v>154900</v>
      </c>
      <c r="N181" s="263">
        <v>49481.3</v>
      </c>
      <c r="O181" s="263">
        <v>114000</v>
      </c>
      <c r="P181" s="263">
        <v>10000</v>
      </c>
      <c r="S181" s="283">
        <v>359552.37</v>
      </c>
      <c r="T181" s="283">
        <v>4470863.96</v>
      </c>
      <c r="U181" s="96">
        <v>1510276</v>
      </c>
      <c r="Y181" s="96">
        <v>985689</v>
      </c>
      <c r="Z181" s="96">
        <v>23200</v>
      </c>
      <c r="AA181" s="118">
        <v>1376889</v>
      </c>
      <c r="AB181" s="118">
        <v>3030</v>
      </c>
      <c r="AD181" s="118">
        <v>286729.69</v>
      </c>
      <c r="AE181" s="118">
        <v>93828.58</v>
      </c>
      <c r="AI181" s="82">
        <f t="shared" si="13"/>
        <v>638686.26</v>
      </c>
      <c r="AJ181" s="20">
        <f t="shared" si="14"/>
        <v>328381.3</v>
      </c>
      <c r="AK181" s="83">
        <f t="shared" si="15"/>
        <v>310304.96000000002</v>
      </c>
      <c r="AL181" s="23">
        <f t="shared" si="16"/>
        <v>2519165</v>
      </c>
      <c r="AM181" s="24">
        <f t="shared" si="17"/>
        <v>1760477.27</v>
      </c>
      <c r="AN181" s="15">
        <f t="shared" si="18"/>
        <v>758687.73</v>
      </c>
      <c r="AO181" s="72" t="s">
        <v>21</v>
      </c>
    </row>
    <row r="182" spans="1:41" ht="15.75" thickBot="1" x14ac:dyDescent="0.3">
      <c r="A182" s="61" t="s">
        <v>335</v>
      </c>
      <c r="B182" s="61" t="s">
        <v>52</v>
      </c>
      <c r="C182" s="85">
        <v>5218</v>
      </c>
      <c r="D182" s="86" t="s">
        <v>988</v>
      </c>
      <c r="E182" s="283" t="s">
        <v>22</v>
      </c>
      <c r="F182" s="117">
        <v>567637.89</v>
      </c>
      <c r="G182" s="117">
        <v>52535.5</v>
      </c>
      <c r="H182" s="117">
        <v>122486.95</v>
      </c>
      <c r="J182" s="283">
        <v>125865.91</v>
      </c>
      <c r="K182" s="283">
        <v>102090.99</v>
      </c>
      <c r="M182" s="263">
        <v>16800</v>
      </c>
      <c r="N182" s="263">
        <v>103977.15</v>
      </c>
      <c r="O182" s="263">
        <v>68000</v>
      </c>
      <c r="P182" s="263">
        <v>12219.62</v>
      </c>
      <c r="S182" s="283">
        <v>-399088.77</v>
      </c>
      <c r="T182" s="283">
        <v>1315785.06</v>
      </c>
      <c r="U182" s="96">
        <v>610215.71</v>
      </c>
      <c r="Y182" s="96">
        <v>1122446.3999999999</v>
      </c>
      <c r="Z182" s="96">
        <v>45000</v>
      </c>
      <c r="AA182" s="118">
        <v>1424546.4</v>
      </c>
      <c r="AD182" s="118">
        <v>364871.98</v>
      </c>
      <c r="AE182" s="118">
        <v>101768.55</v>
      </c>
      <c r="AI182" s="82">
        <f t="shared" si="13"/>
        <v>742660.34</v>
      </c>
      <c r="AJ182" s="20">
        <f t="shared" si="14"/>
        <v>200996.77</v>
      </c>
      <c r="AK182" s="83">
        <f t="shared" si="15"/>
        <v>541663.56999999995</v>
      </c>
      <c r="AL182" s="23">
        <f t="shared" si="16"/>
        <v>1777662.1099999999</v>
      </c>
      <c r="AM182" s="24">
        <f t="shared" si="17"/>
        <v>1891186.93</v>
      </c>
      <c r="AN182" s="15">
        <f t="shared" si="18"/>
        <v>-113524.82000000007</v>
      </c>
      <c r="AO182" s="72" t="s">
        <v>22</v>
      </c>
    </row>
    <row r="183" spans="1:41" ht="15.75" thickBot="1" x14ac:dyDescent="0.3">
      <c r="A183" s="61" t="s">
        <v>335</v>
      </c>
      <c r="B183" s="61" t="s">
        <v>52</v>
      </c>
      <c r="C183" s="85">
        <v>6468</v>
      </c>
      <c r="D183" s="86" t="s">
        <v>989</v>
      </c>
      <c r="E183" s="283" t="s">
        <v>23</v>
      </c>
      <c r="F183" s="117">
        <v>756901.93</v>
      </c>
      <c r="G183" s="117">
        <v>7184.25</v>
      </c>
      <c r="H183" s="117">
        <v>277665.78999999998</v>
      </c>
      <c r="J183" s="283">
        <v>916381.2</v>
      </c>
      <c r="K183" s="283">
        <v>341295.79</v>
      </c>
      <c r="M183" s="263">
        <v>1700</v>
      </c>
      <c r="N183" s="263">
        <v>34437.78</v>
      </c>
      <c r="O183" s="263">
        <v>53055</v>
      </c>
      <c r="P183" s="263">
        <v>70100</v>
      </c>
      <c r="S183" s="283">
        <v>342893.35</v>
      </c>
      <c r="T183" s="283">
        <v>1137972.49</v>
      </c>
      <c r="U183" s="96">
        <v>818575.81</v>
      </c>
      <c r="V183" s="96">
        <v>89335</v>
      </c>
      <c r="Y183" s="96">
        <v>841557.5</v>
      </c>
      <c r="Z183" s="96">
        <v>45000</v>
      </c>
      <c r="AA183" s="118">
        <v>1242007.5</v>
      </c>
      <c r="AB183" s="118">
        <v>380</v>
      </c>
      <c r="AD183" s="118">
        <v>457676.55</v>
      </c>
      <c r="AE183" s="118">
        <v>109360.27</v>
      </c>
      <c r="AH183" s="118">
        <v>171750</v>
      </c>
      <c r="AI183" s="82">
        <f t="shared" si="13"/>
        <v>1041751.97</v>
      </c>
      <c r="AJ183" s="20">
        <f t="shared" si="14"/>
        <v>159292.78</v>
      </c>
      <c r="AK183" s="83">
        <f t="shared" si="15"/>
        <v>882459.19</v>
      </c>
      <c r="AL183" s="23">
        <f t="shared" si="16"/>
        <v>1794468.31</v>
      </c>
      <c r="AM183" s="24">
        <f t="shared" si="17"/>
        <v>1981174.32</v>
      </c>
      <c r="AN183" s="15">
        <f t="shared" si="18"/>
        <v>-186706.01</v>
      </c>
      <c r="AO183" s="72" t="s">
        <v>23</v>
      </c>
    </row>
    <row r="184" spans="1:41" ht="15.75" thickBot="1" x14ac:dyDescent="0.3">
      <c r="A184" s="61" t="s">
        <v>335</v>
      </c>
      <c r="B184" s="61" t="s">
        <v>52</v>
      </c>
      <c r="C184" s="85">
        <v>8206</v>
      </c>
      <c r="D184" s="86" t="s">
        <v>990</v>
      </c>
      <c r="E184" s="283" t="s">
        <v>24</v>
      </c>
      <c r="F184" s="117">
        <v>1227492.92</v>
      </c>
      <c r="G184" s="117">
        <v>37284.29</v>
      </c>
      <c r="H184" s="117">
        <v>155960.35</v>
      </c>
      <c r="J184" s="283">
        <v>1773813.06</v>
      </c>
      <c r="K184" s="283">
        <v>652901.61</v>
      </c>
      <c r="M184" s="263">
        <v>4900</v>
      </c>
      <c r="N184" s="263">
        <v>71537</v>
      </c>
      <c r="O184" s="263">
        <v>4200</v>
      </c>
      <c r="P184" s="263">
        <v>10069.16</v>
      </c>
      <c r="S184" s="283">
        <v>850704.83</v>
      </c>
      <c r="T184" s="283">
        <v>1899168.01</v>
      </c>
      <c r="U184" s="96">
        <v>1221991.02</v>
      </c>
      <c r="Y184" s="96">
        <v>416466.3</v>
      </c>
      <c r="Z184" s="96">
        <v>53400</v>
      </c>
      <c r="AA184" s="118">
        <v>928066.3</v>
      </c>
      <c r="AB184" s="118">
        <v>5000</v>
      </c>
      <c r="AD184" s="118">
        <v>509928.97</v>
      </c>
      <c r="AE184" s="118">
        <v>152073.79999999999</v>
      </c>
      <c r="AI184" s="82">
        <f t="shared" si="13"/>
        <v>1420737.56</v>
      </c>
      <c r="AJ184" s="20">
        <f t="shared" si="14"/>
        <v>90706.16</v>
      </c>
      <c r="AK184" s="83">
        <f t="shared" si="15"/>
        <v>1330031.4000000001</v>
      </c>
      <c r="AL184" s="23">
        <f t="shared" si="16"/>
        <v>1691857.32</v>
      </c>
      <c r="AM184" s="24">
        <f t="shared" si="17"/>
        <v>1595069.07</v>
      </c>
      <c r="AN184" s="15">
        <f t="shared" si="18"/>
        <v>96788.25</v>
      </c>
      <c r="AO184" s="72" t="s">
        <v>24</v>
      </c>
    </row>
    <row r="185" spans="1:41" ht="15.75" thickBot="1" x14ac:dyDescent="0.3">
      <c r="A185" s="61" t="s">
        <v>335</v>
      </c>
      <c r="B185" s="61" t="s">
        <v>52</v>
      </c>
      <c r="C185" s="85">
        <v>4682</v>
      </c>
      <c r="D185" s="86" t="s">
        <v>991</v>
      </c>
      <c r="E185" s="283" t="s">
        <v>25</v>
      </c>
      <c r="F185" s="117">
        <v>304821.65999999997</v>
      </c>
      <c r="G185" s="117">
        <v>16416.68</v>
      </c>
      <c r="H185" s="117">
        <v>191398.11</v>
      </c>
      <c r="J185" s="283">
        <v>848545.19</v>
      </c>
      <c r="K185" s="283">
        <v>244802.94</v>
      </c>
      <c r="M185" s="263">
        <v>6641.38</v>
      </c>
      <c r="N185" s="263">
        <v>59880.160000000003</v>
      </c>
      <c r="O185" s="263">
        <v>49650</v>
      </c>
      <c r="P185" s="263">
        <v>10000.01</v>
      </c>
      <c r="S185" s="283">
        <v>176279.12</v>
      </c>
      <c r="T185" s="283">
        <v>4128965.53</v>
      </c>
      <c r="U185" s="96">
        <v>667111.30000000005</v>
      </c>
      <c r="V185" s="96">
        <v>170350</v>
      </c>
      <c r="Y185" s="96">
        <v>389701.8</v>
      </c>
      <c r="Z185" s="96">
        <v>48400</v>
      </c>
      <c r="AA185" s="118">
        <v>703991.8</v>
      </c>
      <c r="AB185" s="118">
        <v>1080</v>
      </c>
      <c r="AD185" s="118">
        <v>564114.91</v>
      </c>
      <c r="AE185" s="118">
        <v>86514.18</v>
      </c>
      <c r="AI185" s="82">
        <f t="shared" si="13"/>
        <v>512636.44999999995</v>
      </c>
      <c r="AJ185" s="20">
        <f t="shared" si="14"/>
        <v>126171.55</v>
      </c>
      <c r="AK185" s="83">
        <f t="shared" si="15"/>
        <v>386464.89999999997</v>
      </c>
      <c r="AL185" s="23">
        <f t="shared" si="16"/>
        <v>1275563.1000000001</v>
      </c>
      <c r="AM185" s="24">
        <f t="shared" si="17"/>
        <v>1355700.89</v>
      </c>
      <c r="AN185" s="15">
        <f t="shared" si="18"/>
        <v>-80137.789999999804</v>
      </c>
      <c r="AO185" s="72" t="s">
        <v>25</v>
      </c>
    </row>
    <row r="186" spans="1:41" ht="15.75" thickBot="1" x14ac:dyDescent="0.3">
      <c r="A186" s="61" t="s">
        <v>335</v>
      </c>
      <c r="B186" s="61" t="s">
        <v>52</v>
      </c>
      <c r="C186" s="85">
        <v>5558</v>
      </c>
      <c r="D186" s="86" t="s">
        <v>992</v>
      </c>
      <c r="E186" s="283" t="s">
        <v>26</v>
      </c>
      <c r="F186" s="117">
        <v>562194.11</v>
      </c>
      <c r="G186" s="117">
        <v>28737.200000000001</v>
      </c>
      <c r="H186" s="117">
        <v>198503.42</v>
      </c>
      <c r="J186" s="283">
        <v>264570.7</v>
      </c>
      <c r="K186" s="283">
        <v>545114.91</v>
      </c>
      <c r="M186" s="263">
        <v>4500</v>
      </c>
      <c r="N186" s="263">
        <v>63677.3</v>
      </c>
      <c r="O186" s="263">
        <v>31900</v>
      </c>
      <c r="P186" s="263">
        <v>10237.549999999999</v>
      </c>
      <c r="Q186" s="283">
        <v>129240</v>
      </c>
      <c r="S186" s="283">
        <v>317117.68</v>
      </c>
      <c r="T186" s="283">
        <v>1898710.57</v>
      </c>
      <c r="U186" s="96">
        <v>864476.33</v>
      </c>
      <c r="Y186" s="96">
        <v>1006187.5</v>
      </c>
      <c r="Z186" s="96">
        <v>45000</v>
      </c>
      <c r="AA186" s="118">
        <v>1356077.5</v>
      </c>
      <c r="AB186" s="118">
        <v>7340</v>
      </c>
      <c r="AD186" s="118">
        <v>364816.47</v>
      </c>
      <c r="AE186" s="118">
        <v>57257.5</v>
      </c>
      <c r="AI186" s="82">
        <f t="shared" si="13"/>
        <v>789434.73</v>
      </c>
      <c r="AJ186" s="20">
        <f t="shared" si="14"/>
        <v>110314.85</v>
      </c>
      <c r="AK186" s="83">
        <f t="shared" si="15"/>
        <v>679119.88</v>
      </c>
      <c r="AL186" s="23">
        <f t="shared" si="16"/>
        <v>1915663.83</v>
      </c>
      <c r="AM186" s="24">
        <f t="shared" si="17"/>
        <v>1785491.47</v>
      </c>
      <c r="AN186" s="15">
        <f t="shared" si="18"/>
        <v>130172.3600000001</v>
      </c>
      <c r="AO186" s="72" t="s">
        <v>26</v>
      </c>
    </row>
    <row r="187" spans="1:41" ht="15.75" thickBot="1" x14ac:dyDescent="0.3">
      <c r="A187" s="61" t="s">
        <v>335</v>
      </c>
      <c r="B187" s="61" t="s">
        <v>52</v>
      </c>
      <c r="C187" s="85">
        <v>4731</v>
      </c>
      <c r="D187" s="86" t="s">
        <v>993</v>
      </c>
      <c r="E187" s="283" t="s">
        <v>27</v>
      </c>
      <c r="F187" s="117">
        <v>402029.22</v>
      </c>
      <c r="G187" s="117">
        <v>18423.95</v>
      </c>
      <c r="H187" s="117">
        <v>42083.79</v>
      </c>
      <c r="J187" s="283">
        <v>193820.31</v>
      </c>
      <c r="K187" s="283">
        <v>695930.05</v>
      </c>
      <c r="M187" s="263">
        <v>9000</v>
      </c>
      <c r="N187" s="263">
        <v>60570</v>
      </c>
      <c r="P187" s="263">
        <v>12000.7</v>
      </c>
      <c r="S187" s="283">
        <v>-651194.34</v>
      </c>
      <c r="T187" s="283">
        <v>2242933.0699999998</v>
      </c>
      <c r="U187" s="96">
        <v>579531.04</v>
      </c>
      <c r="Y187" s="96">
        <v>631902.4</v>
      </c>
      <c r="Z187" s="96">
        <v>45600</v>
      </c>
      <c r="AA187" s="118">
        <v>975502.4</v>
      </c>
      <c r="AB187" s="118">
        <v>3870</v>
      </c>
      <c r="AD187" s="118">
        <v>306395.2</v>
      </c>
      <c r="AE187" s="118">
        <v>118530.85</v>
      </c>
      <c r="AG187" s="118">
        <v>67308.149999999994</v>
      </c>
      <c r="AI187" s="82">
        <f t="shared" si="13"/>
        <v>462536.95999999996</v>
      </c>
      <c r="AJ187" s="20">
        <f t="shared" si="14"/>
        <v>81570.7</v>
      </c>
      <c r="AK187" s="83">
        <f t="shared" si="15"/>
        <v>380966.25999999995</v>
      </c>
      <c r="AL187" s="23">
        <f t="shared" si="16"/>
        <v>1257033.44</v>
      </c>
      <c r="AM187" s="24">
        <f t="shared" si="17"/>
        <v>1471606.6</v>
      </c>
      <c r="AN187" s="15">
        <f t="shared" si="18"/>
        <v>-214573.16000000015</v>
      </c>
      <c r="AO187" s="72" t="s">
        <v>27</v>
      </c>
    </row>
    <row r="188" spans="1:41" ht="15.75" thickBot="1" x14ac:dyDescent="0.3">
      <c r="A188" s="61" t="s">
        <v>335</v>
      </c>
      <c r="B188" s="61" t="s">
        <v>52</v>
      </c>
      <c r="C188" s="85">
        <v>3338</v>
      </c>
      <c r="D188" s="86" t="s">
        <v>994</v>
      </c>
      <c r="E188" s="283" t="s">
        <v>2305</v>
      </c>
      <c r="F188" s="117">
        <v>173313.07</v>
      </c>
      <c r="G188" s="117">
        <v>18989</v>
      </c>
      <c r="H188" s="117">
        <v>126949.97</v>
      </c>
      <c r="J188" s="283">
        <v>848792.95</v>
      </c>
      <c r="K188" s="283">
        <v>352533.19</v>
      </c>
      <c r="M188" s="263">
        <v>23448</v>
      </c>
      <c r="N188" s="263">
        <v>52565.34</v>
      </c>
      <c r="P188" s="263">
        <v>10000</v>
      </c>
      <c r="S188" s="283">
        <v>115328.68</v>
      </c>
      <c r="T188" s="283">
        <v>3605471.06</v>
      </c>
      <c r="U188" s="96">
        <v>641440.66</v>
      </c>
      <c r="Y188" s="96">
        <v>510490</v>
      </c>
      <c r="Z188" s="96">
        <v>35400</v>
      </c>
      <c r="AA188" s="118">
        <v>896240</v>
      </c>
      <c r="AB188" s="118">
        <v>820</v>
      </c>
      <c r="AD188" s="118">
        <v>268291.67</v>
      </c>
      <c r="AE188" s="118">
        <v>139028.47</v>
      </c>
      <c r="AI188" s="82">
        <f t="shared" si="13"/>
        <v>319252.04000000004</v>
      </c>
      <c r="AJ188" s="20">
        <f t="shared" si="14"/>
        <v>86013.34</v>
      </c>
      <c r="AK188" s="83">
        <f t="shared" si="15"/>
        <v>233238.70000000004</v>
      </c>
      <c r="AL188" s="23">
        <f t="shared" si="16"/>
        <v>1187330.6600000001</v>
      </c>
      <c r="AM188" s="24">
        <f t="shared" si="17"/>
        <v>1304380.1399999999</v>
      </c>
      <c r="AN188" s="15">
        <f t="shared" si="18"/>
        <v>-117049.47999999975</v>
      </c>
      <c r="AO188" s="72" t="s">
        <v>29</v>
      </c>
    </row>
    <row r="189" spans="1:41" s="24" customFormat="1" ht="15" thickBot="1" x14ac:dyDescent="0.25">
      <c r="A189" s="61" t="s">
        <v>335</v>
      </c>
      <c r="B189" s="61" t="s">
        <v>52</v>
      </c>
      <c r="C189" s="85">
        <v>6544</v>
      </c>
      <c r="D189" s="86" t="s">
        <v>995</v>
      </c>
      <c r="E189" s="283" t="s">
        <v>29</v>
      </c>
      <c r="F189" s="117">
        <v>618422.28</v>
      </c>
      <c r="G189" s="117">
        <v>159290.79</v>
      </c>
      <c r="H189" s="117">
        <v>286174.75</v>
      </c>
      <c r="I189" s="117"/>
      <c r="J189" s="283">
        <v>2073717.87</v>
      </c>
      <c r="K189" s="283">
        <v>272627.83</v>
      </c>
      <c r="L189" s="283"/>
      <c r="M189" s="263">
        <v>0</v>
      </c>
      <c r="N189" s="263">
        <v>64762.71</v>
      </c>
      <c r="O189" s="263"/>
      <c r="P189" s="263">
        <v>146182.93</v>
      </c>
      <c r="Q189" s="283"/>
      <c r="R189" s="283"/>
      <c r="S189" s="283">
        <v>384122.99</v>
      </c>
      <c r="T189" s="283">
        <v>3600900</v>
      </c>
      <c r="U189" s="96">
        <v>681192.26</v>
      </c>
      <c r="V189" s="96"/>
      <c r="W189" s="96"/>
      <c r="X189" s="96"/>
      <c r="Y189" s="96">
        <v>640029.6</v>
      </c>
      <c r="Z189" s="96">
        <v>482450</v>
      </c>
      <c r="AA189" s="118">
        <v>976589.6</v>
      </c>
      <c r="AB189" s="118"/>
      <c r="AC189" s="118"/>
      <c r="AD189" s="118">
        <v>421004.11</v>
      </c>
      <c r="AE189" s="118">
        <v>182266.25</v>
      </c>
      <c r="AF189" s="118"/>
      <c r="AG189" s="118"/>
      <c r="AH189" s="118"/>
      <c r="AI189" s="82">
        <f t="shared" si="13"/>
        <v>1063887.82</v>
      </c>
      <c r="AJ189" s="20">
        <f t="shared" si="14"/>
        <v>210945.63999999998</v>
      </c>
      <c r="AK189" s="83">
        <f t="shared" si="15"/>
        <v>852942.18</v>
      </c>
      <c r="AL189" s="23">
        <f t="shared" si="16"/>
        <v>1803671.8599999999</v>
      </c>
      <c r="AM189" s="24">
        <f t="shared" si="17"/>
        <v>1579859.96</v>
      </c>
      <c r="AN189" s="15">
        <f t="shared" si="18"/>
        <v>223811.89999999991</v>
      </c>
      <c r="AO189" s="81"/>
    </row>
    <row r="190" spans="1:41" ht="15" thickBot="1" x14ac:dyDescent="0.25">
      <c r="A190" s="61" t="s">
        <v>336</v>
      </c>
      <c r="B190" s="61" t="s">
        <v>53</v>
      </c>
      <c r="C190" s="85">
        <v>2511</v>
      </c>
      <c r="D190" s="86" t="s">
        <v>996</v>
      </c>
      <c r="E190" s="283" t="s">
        <v>2264</v>
      </c>
      <c r="F190" s="117">
        <v>303959.31</v>
      </c>
      <c r="G190" s="117">
        <v>14044</v>
      </c>
      <c r="H190" s="117">
        <v>80723.7</v>
      </c>
      <c r="J190" s="283">
        <v>743995.56</v>
      </c>
      <c r="K190" s="283">
        <v>127.36</v>
      </c>
      <c r="N190" s="263">
        <v>29799</v>
      </c>
      <c r="P190" s="263">
        <v>3750</v>
      </c>
      <c r="S190" s="283">
        <v>82208.149999999994</v>
      </c>
      <c r="T190" s="283">
        <v>2938659.03</v>
      </c>
      <c r="U190" s="96">
        <v>467400.61</v>
      </c>
      <c r="Y190" s="96">
        <v>690121.59</v>
      </c>
      <c r="Z190" s="96">
        <v>3500</v>
      </c>
      <c r="AA190" s="118">
        <v>849446.59</v>
      </c>
      <c r="AD190" s="118">
        <v>195676.71</v>
      </c>
      <c r="AE190" s="118">
        <v>93685.19</v>
      </c>
      <c r="AI190" s="82">
        <f t="shared" si="13"/>
        <v>398727.01</v>
      </c>
      <c r="AJ190" s="20">
        <f t="shared" si="14"/>
        <v>33549</v>
      </c>
      <c r="AK190" s="83">
        <f t="shared" si="15"/>
        <v>365178.01</v>
      </c>
      <c r="AL190" s="23">
        <f t="shared" si="16"/>
        <v>1161022.2</v>
      </c>
      <c r="AM190" s="24">
        <f t="shared" si="17"/>
        <v>1138808.49</v>
      </c>
      <c r="AN190" s="15">
        <f t="shared" si="18"/>
        <v>22213.709999999963</v>
      </c>
      <c r="AO190" s="24"/>
    </row>
    <row r="191" spans="1:41" ht="15" thickBot="1" x14ac:dyDescent="0.25">
      <c r="A191" s="61" t="s">
        <v>336</v>
      </c>
      <c r="B191" s="61" t="s">
        <v>53</v>
      </c>
      <c r="C191" s="85">
        <v>3129</v>
      </c>
      <c r="D191" s="86" t="s">
        <v>997</v>
      </c>
      <c r="E191" s="283" t="s">
        <v>2265</v>
      </c>
      <c r="F191" s="117">
        <v>47217.18</v>
      </c>
      <c r="G191" s="117">
        <v>1275</v>
      </c>
      <c r="H191" s="117">
        <v>179110.87</v>
      </c>
      <c r="J191" s="283">
        <v>1789155.48</v>
      </c>
      <c r="K191" s="283">
        <v>601847.43999999994</v>
      </c>
      <c r="N191" s="263">
        <v>56815.61</v>
      </c>
      <c r="P191" s="263">
        <v>522.5</v>
      </c>
      <c r="S191" s="283">
        <v>11100</v>
      </c>
      <c r="T191" s="283">
        <v>309271.51</v>
      </c>
      <c r="U191" s="96">
        <v>387829.73</v>
      </c>
      <c r="W191" s="96">
        <v>800</v>
      </c>
      <c r="Y191" s="96">
        <v>627102</v>
      </c>
      <c r="Z191" s="96">
        <v>86900</v>
      </c>
      <c r="AA191" s="118">
        <v>799202</v>
      </c>
      <c r="AD191" s="118">
        <v>210120.37</v>
      </c>
      <c r="AE191" s="118">
        <v>12990.94</v>
      </c>
      <c r="AI191" s="82">
        <f t="shared" si="13"/>
        <v>227603.05</v>
      </c>
      <c r="AJ191" s="20">
        <f t="shared" si="14"/>
        <v>57338.11</v>
      </c>
      <c r="AK191" s="83">
        <f t="shared" si="15"/>
        <v>170264.94</v>
      </c>
      <c r="AL191" s="23">
        <f t="shared" si="16"/>
        <v>1102631.73</v>
      </c>
      <c r="AM191" s="24">
        <f t="shared" si="17"/>
        <v>1022313.3099999999</v>
      </c>
      <c r="AN191" s="15">
        <f t="shared" si="18"/>
        <v>80318.420000000042</v>
      </c>
    </row>
    <row r="192" spans="1:41" ht="15" thickBot="1" x14ac:dyDescent="0.25">
      <c r="A192" s="61" t="s">
        <v>336</v>
      </c>
      <c r="B192" s="61" t="s">
        <v>53</v>
      </c>
      <c r="C192" s="85">
        <v>5633</v>
      </c>
      <c r="D192" s="86" t="s">
        <v>998</v>
      </c>
      <c r="E192" s="283" t="s">
        <v>2266</v>
      </c>
      <c r="F192" s="117">
        <v>26801.14</v>
      </c>
      <c r="G192" s="117">
        <v>6600</v>
      </c>
      <c r="H192" s="117">
        <v>66762.460000000006</v>
      </c>
      <c r="J192" s="283">
        <v>2613723.11</v>
      </c>
      <c r="K192" s="283">
        <v>247515.78</v>
      </c>
      <c r="M192" s="263">
        <v>0</v>
      </c>
      <c r="N192" s="263">
        <v>40927</v>
      </c>
      <c r="P192" s="263">
        <v>3842.52</v>
      </c>
      <c r="S192" s="283">
        <v>157594.44</v>
      </c>
      <c r="T192" s="283">
        <v>2920045.89</v>
      </c>
      <c r="U192" s="96">
        <v>517889.42</v>
      </c>
      <c r="Y192" s="96">
        <v>980856.15</v>
      </c>
      <c r="Z192" s="96">
        <v>14240</v>
      </c>
      <c r="AA192" s="118">
        <v>1279946.1499999999</v>
      </c>
      <c r="AD192" s="118">
        <v>322675.76</v>
      </c>
      <c r="AE192" s="118">
        <v>175143.87</v>
      </c>
      <c r="AI192" s="82">
        <f t="shared" si="13"/>
        <v>100163.6</v>
      </c>
      <c r="AJ192" s="20">
        <f t="shared" si="14"/>
        <v>44769.52</v>
      </c>
      <c r="AK192" s="83">
        <f t="shared" si="15"/>
        <v>55394.080000000009</v>
      </c>
      <c r="AL192" s="23">
        <f t="shared" si="16"/>
        <v>1512985.57</v>
      </c>
      <c r="AM192" s="24">
        <f t="shared" si="17"/>
        <v>1777765.7799999998</v>
      </c>
      <c r="AN192" s="15">
        <f t="shared" si="18"/>
        <v>-264780.20999999973</v>
      </c>
    </row>
    <row r="193" spans="1:40" ht="15" thickBot="1" x14ac:dyDescent="0.25">
      <c r="A193" s="61" t="s">
        <v>336</v>
      </c>
      <c r="B193" s="61" t="s">
        <v>53</v>
      </c>
      <c r="C193" s="85">
        <v>1850</v>
      </c>
      <c r="D193" s="86" t="s">
        <v>999</v>
      </c>
      <c r="E193" s="283" t="s">
        <v>2267</v>
      </c>
      <c r="F193" s="117">
        <v>610299.52</v>
      </c>
      <c r="G193" s="117">
        <v>1183</v>
      </c>
      <c r="H193" s="117">
        <v>91883.21</v>
      </c>
      <c r="J193" s="283">
        <v>493848.5</v>
      </c>
      <c r="K193" s="283">
        <v>375415.95</v>
      </c>
      <c r="M193" s="263">
        <v>0</v>
      </c>
      <c r="N193" s="263">
        <v>31100</v>
      </c>
      <c r="P193" s="263">
        <v>0</v>
      </c>
      <c r="S193" s="283">
        <v>48123.09</v>
      </c>
      <c r="T193" s="283">
        <v>2662416.9900000002</v>
      </c>
      <c r="U193" s="96">
        <v>440052.35</v>
      </c>
      <c r="V193" s="96">
        <v>223874</v>
      </c>
      <c r="Y193" s="96">
        <v>383271</v>
      </c>
      <c r="Z193" s="96">
        <v>15000</v>
      </c>
      <c r="AA193" s="118">
        <v>550471</v>
      </c>
      <c r="AD193" s="118">
        <v>209479.25</v>
      </c>
      <c r="AE193" s="118">
        <v>72746</v>
      </c>
      <c r="AI193" s="82">
        <f t="shared" si="13"/>
        <v>703365.73</v>
      </c>
      <c r="AJ193" s="20">
        <f t="shared" si="14"/>
        <v>31100</v>
      </c>
      <c r="AK193" s="83">
        <f t="shared" si="15"/>
        <v>672265.73</v>
      </c>
      <c r="AL193" s="23">
        <f t="shared" si="16"/>
        <v>1062197.3500000001</v>
      </c>
      <c r="AM193" s="24">
        <f t="shared" si="17"/>
        <v>832696.25</v>
      </c>
      <c r="AN193" s="15">
        <f t="shared" si="18"/>
        <v>229501.10000000009</v>
      </c>
    </row>
    <row r="194" spans="1:40" ht="15" thickBot="1" x14ac:dyDescent="0.25">
      <c r="A194" s="61" t="s">
        <v>336</v>
      </c>
      <c r="B194" s="61" t="s">
        <v>53</v>
      </c>
      <c r="C194" s="85">
        <v>3330</v>
      </c>
      <c r="D194" s="86" t="s">
        <v>1000</v>
      </c>
      <c r="E194" s="283" t="s">
        <v>2268</v>
      </c>
      <c r="F194" s="117">
        <v>447863.52</v>
      </c>
      <c r="G194" s="117">
        <v>0</v>
      </c>
      <c r="H194" s="117">
        <v>42618.2</v>
      </c>
      <c r="J194" s="283">
        <v>279545.59999999998</v>
      </c>
      <c r="K194" s="283">
        <v>199842.59</v>
      </c>
      <c r="M194" s="263">
        <v>0</v>
      </c>
      <c r="N194" s="263">
        <v>38460</v>
      </c>
      <c r="P194" s="263">
        <v>0</v>
      </c>
      <c r="S194" s="283">
        <v>18000</v>
      </c>
      <c r="T194" s="283">
        <v>2577037.9500000002</v>
      </c>
      <c r="U194" s="96">
        <v>487185.77</v>
      </c>
      <c r="Y194" s="96">
        <v>222281.5</v>
      </c>
      <c r="AA194" s="118">
        <v>510250.5</v>
      </c>
      <c r="AD194" s="118">
        <v>298454.63</v>
      </c>
      <c r="AE194" s="118">
        <v>77306.95</v>
      </c>
      <c r="AI194" s="82">
        <f t="shared" si="13"/>
        <v>490481.72000000003</v>
      </c>
      <c r="AJ194" s="20">
        <f t="shared" si="14"/>
        <v>38460</v>
      </c>
      <c r="AK194" s="83">
        <f t="shared" si="15"/>
        <v>452021.72000000003</v>
      </c>
      <c r="AL194" s="23">
        <f t="shared" si="16"/>
        <v>709467.27</v>
      </c>
      <c r="AM194" s="24">
        <f t="shared" si="17"/>
        <v>886012.08</v>
      </c>
      <c r="AN194" s="15">
        <f t="shared" si="18"/>
        <v>-176544.80999999994</v>
      </c>
    </row>
    <row r="195" spans="1:40" ht="15" thickBot="1" x14ac:dyDescent="0.25">
      <c r="A195" s="61" t="s">
        <v>344</v>
      </c>
      <c r="B195" s="61" t="s">
        <v>54</v>
      </c>
      <c r="C195" s="85">
        <v>3397</v>
      </c>
      <c r="D195" s="86" t="s">
        <v>1001</v>
      </c>
      <c r="E195" s="283" t="s">
        <v>2269</v>
      </c>
      <c r="F195" s="117">
        <v>967534.22</v>
      </c>
      <c r="G195" s="117">
        <v>19118</v>
      </c>
      <c r="H195" s="117">
        <v>93330.32</v>
      </c>
      <c r="J195" s="283">
        <v>750995.04</v>
      </c>
      <c r="K195" s="283">
        <v>657973.11</v>
      </c>
      <c r="N195" s="263">
        <v>33250</v>
      </c>
      <c r="P195" s="263">
        <v>17541.45</v>
      </c>
      <c r="S195" s="283">
        <v>554040.53</v>
      </c>
      <c r="T195" s="283">
        <v>2987149.95</v>
      </c>
      <c r="U195" s="96">
        <v>434148.22</v>
      </c>
      <c r="Y195" s="96">
        <v>352550</v>
      </c>
      <c r="Z195" s="96">
        <v>78400</v>
      </c>
      <c r="AA195" s="118">
        <v>645000</v>
      </c>
      <c r="AD195" s="118">
        <v>384489.89</v>
      </c>
      <c r="AE195" s="118">
        <v>149603</v>
      </c>
      <c r="AI195" s="82">
        <f t="shared" si="13"/>
        <v>1079982.54</v>
      </c>
      <c r="AJ195" s="20">
        <f t="shared" si="14"/>
        <v>50791.45</v>
      </c>
      <c r="AK195" s="83">
        <f t="shared" si="15"/>
        <v>1029191.0900000001</v>
      </c>
      <c r="AL195" s="23">
        <f t="shared" si="16"/>
        <v>865098.22</v>
      </c>
      <c r="AM195" s="24">
        <f t="shared" si="17"/>
        <v>1179092.8900000001</v>
      </c>
      <c r="AN195" s="15">
        <f t="shared" si="18"/>
        <v>-313994.67000000016</v>
      </c>
    </row>
    <row r="196" spans="1:40" ht="15" thickBot="1" x14ac:dyDescent="0.25">
      <c r="A196" s="61" t="s">
        <v>344</v>
      </c>
      <c r="B196" s="61" t="s">
        <v>54</v>
      </c>
      <c r="C196" s="85">
        <v>2599</v>
      </c>
      <c r="D196" s="86" t="s">
        <v>1002</v>
      </c>
      <c r="E196" s="283" t="s">
        <v>2270</v>
      </c>
      <c r="F196" s="117">
        <v>680464.12</v>
      </c>
      <c r="G196" s="117">
        <v>26138.58</v>
      </c>
      <c r="H196" s="117">
        <v>196442.93</v>
      </c>
      <c r="J196" s="283">
        <v>3293635.48</v>
      </c>
      <c r="K196" s="283">
        <v>310790.53000000003</v>
      </c>
      <c r="M196" s="263">
        <v>0</v>
      </c>
      <c r="N196" s="263">
        <v>0</v>
      </c>
      <c r="O196" s="263">
        <v>16300</v>
      </c>
      <c r="P196" s="263">
        <v>934.57</v>
      </c>
      <c r="S196" s="283">
        <v>178471.18</v>
      </c>
      <c r="T196" s="283">
        <v>2987149.95</v>
      </c>
      <c r="U196" s="96">
        <v>455941.68</v>
      </c>
      <c r="Y196" s="96">
        <v>778500</v>
      </c>
      <c r="AA196" s="118">
        <v>800207</v>
      </c>
      <c r="AD196" s="118">
        <v>415351.05</v>
      </c>
      <c r="AE196" s="118">
        <v>2952.95</v>
      </c>
      <c r="AI196" s="82">
        <f t="shared" ref="AI196:AI222" si="19">SUM(F196:I196)</f>
        <v>903045.62999999989</v>
      </c>
      <c r="AJ196" s="20">
        <f t="shared" si="14"/>
        <v>17234.57</v>
      </c>
      <c r="AK196" s="83">
        <f t="shared" si="15"/>
        <v>885811.05999999994</v>
      </c>
      <c r="AL196" s="23">
        <f t="shared" si="16"/>
        <v>1234441.68</v>
      </c>
      <c r="AM196" s="24">
        <f t="shared" si="17"/>
        <v>1218511</v>
      </c>
      <c r="AN196" s="15">
        <f t="shared" si="18"/>
        <v>15930.679999999935</v>
      </c>
    </row>
    <row r="197" spans="1:40" ht="15" thickBot="1" x14ac:dyDescent="0.25">
      <c r="A197" s="61" t="s">
        <v>344</v>
      </c>
      <c r="B197" s="61" t="s">
        <v>54</v>
      </c>
      <c r="C197" s="85">
        <v>3184</v>
      </c>
      <c r="D197" s="86" t="s">
        <v>1003</v>
      </c>
      <c r="E197" s="283" t="s">
        <v>2271</v>
      </c>
      <c r="F197" s="117">
        <v>633503.03</v>
      </c>
      <c r="G197" s="117">
        <v>17443</v>
      </c>
      <c r="H197" s="117">
        <v>66790.179999999993</v>
      </c>
      <c r="J197" s="283">
        <v>707837.48</v>
      </c>
      <c r="K197" s="283">
        <v>223537.83</v>
      </c>
      <c r="M197" s="263">
        <v>0</v>
      </c>
      <c r="N197" s="263">
        <v>19107</v>
      </c>
      <c r="P197" s="263">
        <v>1053.8399999999999</v>
      </c>
      <c r="S197" s="283">
        <v>321933.95</v>
      </c>
      <c r="T197" s="283">
        <v>2090614.96</v>
      </c>
      <c r="U197" s="96">
        <v>391010.85</v>
      </c>
      <c r="Y197" s="96">
        <v>656137</v>
      </c>
      <c r="Z197" s="96">
        <v>62300</v>
      </c>
      <c r="AA197" s="118">
        <v>942177</v>
      </c>
      <c r="AD197" s="118">
        <v>278046.32</v>
      </c>
      <c r="AE197" s="118">
        <v>84405.34</v>
      </c>
      <c r="AF197" s="118">
        <v>0</v>
      </c>
      <c r="AI197" s="82">
        <f t="shared" si="19"/>
        <v>717736.21</v>
      </c>
      <c r="AJ197" s="20">
        <f t="shared" ref="AJ197:AJ222" si="20">SUM(M197:P197)</f>
        <v>20160.84</v>
      </c>
      <c r="AK197" s="83">
        <f t="shared" ref="AK197:AK222" si="21">AI197-AJ197</f>
        <v>697575.37</v>
      </c>
      <c r="AL197" s="23">
        <f t="shared" ref="AL197:AL222" si="22">SUM(U197:Z197)</f>
        <v>1109447.8500000001</v>
      </c>
      <c r="AM197" s="24">
        <f t="shared" ref="AM197:AM222" si="23">SUM(AA197:AH197)</f>
        <v>1304628.6600000001</v>
      </c>
      <c r="AN197" s="15">
        <f t="shared" ref="AN197:AN222" si="24">AL197-AM197</f>
        <v>-195180.81000000006</v>
      </c>
    </row>
    <row r="198" spans="1:40" ht="15" thickBot="1" x14ac:dyDescent="0.25">
      <c r="A198" s="61" t="s">
        <v>344</v>
      </c>
      <c r="B198" s="61" t="s">
        <v>54</v>
      </c>
      <c r="C198" s="85">
        <v>4760</v>
      </c>
      <c r="D198" s="86" t="s">
        <v>1004</v>
      </c>
      <c r="E198" s="283" t="s">
        <v>2272</v>
      </c>
      <c r="F198" s="117">
        <v>807197.55</v>
      </c>
      <c r="G198" s="117">
        <v>271551.95</v>
      </c>
      <c r="H198" s="117">
        <v>117515.95</v>
      </c>
      <c r="J198" s="283">
        <v>568758.49</v>
      </c>
      <c r="K198" s="283">
        <v>549416.18000000005</v>
      </c>
      <c r="N198" s="263">
        <v>101060</v>
      </c>
      <c r="P198" s="263">
        <v>213.3</v>
      </c>
      <c r="S198" s="283">
        <v>-40532.050000000003</v>
      </c>
      <c r="T198" s="283">
        <v>433496.95</v>
      </c>
      <c r="U198" s="96">
        <v>833914.71</v>
      </c>
      <c r="Y198" s="96">
        <v>666100</v>
      </c>
      <c r="Z198" s="96">
        <v>95900</v>
      </c>
      <c r="AA198" s="118">
        <v>917845</v>
      </c>
      <c r="AB198" s="118">
        <v>1200</v>
      </c>
      <c r="AD198" s="118">
        <v>436130.53</v>
      </c>
      <c r="AE198" s="118">
        <v>102579.26</v>
      </c>
      <c r="AI198" s="82">
        <f t="shared" si="19"/>
        <v>1196265.45</v>
      </c>
      <c r="AJ198" s="20">
        <f t="shared" si="20"/>
        <v>101273.3</v>
      </c>
      <c r="AK198" s="83">
        <f t="shared" si="21"/>
        <v>1094992.1499999999</v>
      </c>
      <c r="AL198" s="23">
        <f t="shared" si="22"/>
        <v>1595914.71</v>
      </c>
      <c r="AM198" s="24">
        <f t="shared" si="23"/>
        <v>1457754.79</v>
      </c>
      <c r="AN198" s="15">
        <f t="shared" si="24"/>
        <v>138159.91999999993</v>
      </c>
    </row>
    <row r="199" spans="1:40" ht="15" thickBot="1" x14ac:dyDescent="0.25">
      <c r="A199" s="61" t="s">
        <v>347</v>
      </c>
      <c r="B199" s="61" t="s">
        <v>55</v>
      </c>
      <c r="C199" s="85">
        <v>3288</v>
      </c>
      <c r="D199" s="86" t="s">
        <v>1005</v>
      </c>
      <c r="E199" s="283" t="s">
        <v>2273</v>
      </c>
      <c r="F199" s="117">
        <v>975509.32</v>
      </c>
      <c r="G199" s="117">
        <v>0</v>
      </c>
      <c r="H199" s="117">
        <v>105364.89</v>
      </c>
      <c r="I199" s="117">
        <v>7374</v>
      </c>
      <c r="J199" s="283">
        <v>1048839.02</v>
      </c>
      <c r="K199" s="283">
        <v>-349598.2</v>
      </c>
      <c r="M199" s="263">
        <v>31500</v>
      </c>
      <c r="N199" s="263">
        <v>122882.11</v>
      </c>
      <c r="O199" s="263">
        <v>7640</v>
      </c>
      <c r="S199" s="283">
        <v>-1731260.95</v>
      </c>
      <c r="T199" s="283">
        <v>4047651.72</v>
      </c>
      <c r="U199" s="96">
        <v>499015.45</v>
      </c>
      <c r="Y199" s="96">
        <v>666200</v>
      </c>
      <c r="AA199" s="118">
        <v>803050</v>
      </c>
      <c r="AC199" s="118">
        <v>5648</v>
      </c>
      <c r="AD199" s="118">
        <v>224338.22</v>
      </c>
      <c r="AE199" s="118">
        <v>624947.80000000005</v>
      </c>
      <c r="AI199" s="82">
        <f t="shared" si="19"/>
        <v>1088248.21</v>
      </c>
      <c r="AJ199" s="20">
        <f t="shared" si="20"/>
        <v>162022.10999999999</v>
      </c>
      <c r="AK199" s="83">
        <f t="shared" si="21"/>
        <v>926226.1</v>
      </c>
      <c r="AL199" s="23">
        <f t="shared" si="22"/>
        <v>1165215.45</v>
      </c>
      <c r="AM199" s="24">
        <f t="shared" si="23"/>
        <v>1657984.02</v>
      </c>
      <c r="AN199" s="15">
        <f t="shared" si="24"/>
        <v>-492768.57000000007</v>
      </c>
    </row>
    <row r="200" spans="1:40" ht="15" thickBot="1" x14ac:dyDescent="0.25">
      <c r="A200" s="61" t="s">
        <v>347</v>
      </c>
      <c r="B200" s="61" t="s">
        <v>55</v>
      </c>
      <c r="C200" s="85">
        <v>2561</v>
      </c>
      <c r="D200" s="86" t="s">
        <v>1006</v>
      </c>
      <c r="E200" s="283" t="s">
        <v>2274</v>
      </c>
      <c r="F200" s="117">
        <v>598439.91</v>
      </c>
      <c r="G200" s="117">
        <v>19400</v>
      </c>
      <c r="H200" s="117">
        <v>92929.98</v>
      </c>
      <c r="I200" s="117">
        <v>0</v>
      </c>
      <c r="J200" s="283">
        <v>824493.16</v>
      </c>
      <c r="K200" s="283">
        <v>310735.44</v>
      </c>
      <c r="M200" s="263">
        <v>3500</v>
      </c>
      <c r="N200" s="263">
        <v>82200.73</v>
      </c>
      <c r="S200" s="283">
        <v>898871.81</v>
      </c>
      <c r="T200" s="283">
        <v>769808.6</v>
      </c>
      <c r="U200" s="96">
        <v>545567.51</v>
      </c>
      <c r="Y200" s="96">
        <v>496316.5</v>
      </c>
      <c r="AA200" s="118">
        <v>672006.5</v>
      </c>
      <c r="AD200" s="118">
        <v>232527.16</v>
      </c>
      <c r="AE200" s="118">
        <v>75186.7</v>
      </c>
      <c r="AI200" s="82">
        <f t="shared" si="19"/>
        <v>710769.89</v>
      </c>
      <c r="AJ200" s="20">
        <f t="shared" si="20"/>
        <v>85700.73</v>
      </c>
      <c r="AK200" s="83">
        <f t="shared" si="21"/>
        <v>625069.16</v>
      </c>
      <c r="AL200" s="23">
        <f t="shared" si="22"/>
        <v>1041884.01</v>
      </c>
      <c r="AM200" s="24">
        <f t="shared" si="23"/>
        <v>979720.36</v>
      </c>
      <c r="AN200" s="15">
        <f t="shared" si="24"/>
        <v>62163.650000000023</v>
      </c>
    </row>
    <row r="201" spans="1:40" ht="15" thickBot="1" x14ac:dyDescent="0.25">
      <c r="A201" s="61" t="s">
        <v>347</v>
      </c>
      <c r="B201" s="61" t="s">
        <v>55</v>
      </c>
      <c r="C201" s="85">
        <v>3118</v>
      </c>
      <c r="D201" s="86" t="s">
        <v>1007</v>
      </c>
      <c r="E201" s="283" t="s">
        <v>2275</v>
      </c>
      <c r="F201" s="117">
        <v>312505.44</v>
      </c>
      <c r="G201" s="117">
        <v>122620.53</v>
      </c>
      <c r="H201" s="117">
        <v>41037</v>
      </c>
      <c r="I201" s="117">
        <v>0</v>
      </c>
      <c r="J201" s="283">
        <v>998630.77</v>
      </c>
      <c r="K201" s="283">
        <v>182134.89</v>
      </c>
      <c r="M201" s="263">
        <v>8500</v>
      </c>
      <c r="N201" s="263">
        <v>20880</v>
      </c>
      <c r="O201" s="263">
        <v>57679</v>
      </c>
      <c r="S201" s="283">
        <v>1838407.9</v>
      </c>
      <c r="U201" s="96">
        <v>612024.71</v>
      </c>
      <c r="V201" s="96">
        <v>195000</v>
      </c>
      <c r="Y201" s="96">
        <v>511420</v>
      </c>
      <c r="AA201" s="118">
        <v>786890</v>
      </c>
      <c r="AD201" s="118">
        <v>494316.17</v>
      </c>
      <c r="AE201" s="118">
        <v>67656.25</v>
      </c>
      <c r="AI201" s="82">
        <f t="shared" si="19"/>
        <v>476162.97</v>
      </c>
      <c r="AJ201" s="20">
        <f t="shared" si="20"/>
        <v>87059</v>
      </c>
      <c r="AK201" s="83">
        <f t="shared" si="21"/>
        <v>389103.97</v>
      </c>
      <c r="AL201" s="23">
        <f t="shared" si="22"/>
        <v>1318444.71</v>
      </c>
      <c r="AM201" s="24">
        <f t="shared" si="23"/>
        <v>1348862.42</v>
      </c>
      <c r="AN201" s="15">
        <f t="shared" si="24"/>
        <v>-30417.709999999963</v>
      </c>
    </row>
    <row r="202" spans="1:40" ht="15" thickBot="1" x14ac:dyDescent="0.25">
      <c r="A202" s="61" t="s">
        <v>347</v>
      </c>
      <c r="B202" s="61" t="s">
        <v>55</v>
      </c>
      <c r="C202" s="85">
        <v>1408</v>
      </c>
      <c r="D202" s="86" t="s">
        <v>1008</v>
      </c>
      <c r="E202" s="283" t="s">
        <v>2276</v>
      </c>
      <c r="F202" s="117">
        <v>273510.34000000003</v>
      </c>
      <c r="G202" s="117">
        <v>0</v>
      </c>
      <c r="H202" s="117">
        <v>32465.7</v>
      </c>
      <c r="I202" s="117">
        <v>0</v>
      </c>
      <c r="J202" s="283">
        <v>861419.93</v>
      </c>
      <c r="K202" s="283">
        <v>368978.98</v>
      </c>
      <c r="M202" s="263">
        <v>4000</v>
      </c>
      <c r="N202" s="263">
        <v>36700</v>
      </c>
      <c r="S202" s="283">
        <v>-537437.31000000006</v>
      </c>
      <c r="T202" s="283">
        <v>2464354.4300000002</v>
      </c>
      <c r="U202" s="96">
        <v>410429.58</v>
      </c>
      <c r="Y202" s="96">
        <v>402734.5</v>
      </c>
      <c r="AA202" s="118">
        <v>591324.5</v>
      </c>
      <c r="AD202" s="118">
        <v>185296.02</v>
      </c>
      <c r="AE202" s="118">
        <v>146344.16</v>
      </c>
      <c r="AI202" s="82">
        <f t="shared" si="19"/>
        <v>305976.04000000004</v>
      </c>
      <c r="AJ202" s="20">
        <f t="shared" si="20"/>
        <v>40700</v>
      </c>
      <c r="AK202" s="83">
        <f t="shared" si="21"/>
        <v>265276.04000000004</v>
      </c>
      <c r="AL202" s="23">
        <f t="shared" si="22"/>
        <v>813164.08000000007</v>
      </c>
      <c r="AM202" s="24">
        <f t="shared" si="23"/>
        <v>922964.68</v>
      </c>
      <c r="AN202" s="15">
        <f t="shared" si="24"/>
        <v>-109800.59999999998</v>
      </c>
    </row>
    <row r="203" spans="1:40" ht="15" thickBot="1" x14ac:dyDescent="0.25">
      <c r="A203" s="61" t="s">
        <v>347</v>
      </c>
      <c r="B203" s="61" t="s">
        <v>55</v>
      </c>
      <c r="C203" s="85">
        <v>1888</v>
      </c>
      <c r="D203" s="86" t="s">
        <v>1009</v>
      </c>
      <c r="E203" s="283" t="s">
        <v>2277</v>
      </c>
      <c r="F203" s="117">
        <v>672624.45</v>
      </c>
      <c r="G203" s="117">
        <v>0</v>
      </c>
      <c r="H203" s="117">
        <v>180687.73</v>
      </c>
      <c r="J203" s="283">
        <v>1346573.11</v>
      </c>
      <c r="K203" s="283">
        <v>253392.38</v>
      </c>
      <c r="M203" s="263">
        <v>76144</v>
      </c>
      <c r="N203" s="263">
        <v>104476.1</v>
      </c>
      <c r="S203" s="283">
        <v>1079706.33</v>
      </c>
      <c r="T203" s="283">
        <v>1488605.78</v>
      </c>
      <c r="U203" s="96">
        <v>507134.41</v>
      </c>
      <c r="Y203" s="96">
        <v>670895</v>
      </c>
      <c r="AA203" s="118">
        <v>973545</v>
      </c>
      <c r="AD203" s="118">
        <v>244622.39</v>
      </c>
      <c r="AE203" s="118">
        <v>130354.87</v>
      </c>
      <c r="AI203" s="82">
        <f t="shared" si="19"/>
        <v>853312.17999999993</v>
      </c>
      <c r="AJ203" s="20">
        <f t="shared" si="20"/>
        <v>180620.1</v>
      </c>
      <c r="AK203" s="83">
        <f t="shared" si="21"/>
        <v>672692.08</v>
      </c>
      <c r="AL203" s="23">
        <f t="shared" si="22"/>
        <v>1178029.4099999999</v>
      </c>
      <c r="AM203" s="24">
        <f t="shared" si="23"/>
        <v>1348522.2600000002</v>
      </c>
      <c r="AN203" s="15">
        <f t="shared" si="24"/>
        <v>-170492.85000000033</v>
      </c>
    </row>
    <row r="204" spans="1:40" ht="15" thickBot="1" x14ac:dyDescent="0.25">
      <c r="A204" s="61" t="s">
        <v>347</v>
      </c>
      <c r="B204" s="61" t="s">
        <v>55</v>
      </c>
      <c r="C204" s="85">
        <v>1058</v>
      </c>
      <c r="D204" s="86" t="s">
        <v>1010</v>
      </c>
      <c r="E204" s="283" t="s">
        <v>2278</v>
      </c>
      <c r="F204" s="117">
        <v>692907.51</v>
      </c>
      <c r="G204" s="117">
        <v>500</v>
      </c>
      <c r="H204" s="117">
        <v>5030.3999999999996</v>
      </c>
      <c r="I204" s="117">
        <v>691</v>
      </c>
      <c r="J204" s="283">
        <v>243319.69</v>
      </c>
      <c r="K204" s="283">
        <v>142879.29</v>
      </c>
      <c r="M204" s="263">
        <v>52050</v>
      </c>
      <c r="N204" s="263">
        <v>16971.810000000001</v>
      </c>
      <c r="O204" s="263">
        <v>400</v>
      </c>
      <c r="S204" s="283">
        <v>-1592681.02</v>
      </c>
      <c r="T204" s="283">
        <v>2328715.77</v>
      </c>
      <c r="U204" s="96">
        <v>366631.61</v>
      </c>
      <c r="V204" s="96">
        <v>205800</v>
      </c>
      <c r="Y204" s="96">
        <v>521850</v>
      </c>
      <c r="AA204" s="118">
        <v>594360</v>
      </c>
      <c r="AB204" s="118">
        <v>2400</v>
      </c>
      <c r="AD204" s="118">
        <v>192737.57</v>
      </c>
      <c r="AE204" s="118">
        <v>36457.71</v>
      </c>
      <c r="AI204" s="82">
        <f t="shared" si="19"/>
        <v>699128.91</v>
      </c>
      <c r="AJ204" s="20">
        <f t="shared" si="20"/>
        <v>69421.81</v>
      </c>
      <c r="AK204" s="83">
        <f t="shared" si="21"/>
        <v>629707.10000000009</v>
      </c>
      <c r="AL204" s="23">
        <f t="shared" si="22"/>
        <v>1094281.6099999999</v>
      </c>
      <c r="AM204" s="24">
        <f t="shared" si="23"/>
        <v>825955.28</v>
      </c>
      <c r="AN204" s="15">
        <f t="shared" si="24"/>
        <v>268326.32999999984</v>
      </c>
    </row>
    <row r="205" spans="1:40" ht="15" thickBot="1" x14ac:dyDescent="0.25">
      <c r="A205" s="61" t="s">
        <v>347</v>
      </c>
      <c r="B205" s="61" t="s">
        <v>55</v>
      </c>
      <c r="C205" s="85">
        <v>3487</v>
      </c>
      <c r="D205" s="86" t="s">
        <v>1011</v>
      </c>
      <c r="E205" s="283" t="s">
        <v>2279</v>
      </c>
      <c r="F205" s="117">
        <v>927922.23</v>
      </c>
      <c r="G205" s="117">
        <v>0</v>
      </c>
      <c r="H205" s="117">
        <v>136311.5</v>
      </c>
      <c r="J205" s="283">
        <v>2290245.5299999998</v>
      </c>
      <c r="K205" s="283">
        <v>428554.14</v>
      </c>
      <c r="M205" s="263">
        <v>13500</v>
      </c>
      <c r="N205" s="263">
        <v>20160</v>
      </c>
      <c r="S205" s="283">
        <v>-320180.18</v>
      </c>
      <c r="T205" s="283">
        <v>4119895.74</v>
      </c>
      <c r="U205" s="96">
        <v>336686.69</v>
      </c>
      <c r="Y205" s="96">
        <v>553455</v>
      </c>
      <c r="AA205" s="118">
        <v>630355</v>
      </c>
      <c r="AD205" s="118">
        <v>260447.28</v>
      </c>
      <c r="AE205" s="118">
        <v>37971.57</v>
      </c>
      <c r="AI205" s="82">
        <f t="shared" si="19"/>
        <v>1064233.73</v>
      </c>
      <c r="AJ205" s="20">
        <f t="shared" si="20"/>
        <v>33660</v>
      </c>
      <c r="AK205" s="83">
        <f t="shared" si="21"/>
        <v>1030573.73</v>
      </c>
      <c r="AL205" s="23">
        <f t="shared" si="22"/>
        <v>890141.69</v>
      </c>
      <c r="AM205" s="24">
        <f t="shared" si="23"/>
        <v>928773.85</v>
      </c>
      <c r="AN205" s="15">
        <f t="shared" si="24"/>
        <v>-38632.160000000033</v>
      </c>
    </row>
    <row r="206" spans="1:40" ht="15" thickBot="1" x14ac:dyDescent="0.25">
      <c r="A206" s="288" t="s">
        <v>347</v>
      </c>
      <c r="B206" s="288" t="s">
        <v>55</v>
      </c>
      <c r="C206" s="289">
        <v>2685</v>
      </c>
      <c r="D206" s="290" t="s">
        <v>1012</v>
      </c>
      <c r="E206" s="283" t="s">
        <v>2303</v>
      </c>
      <c r="F206" s="117">
        <v>787910.57</v>
      </c>
      <c r="G206" s="117">
        <v>44342.95</v>
      </c>
      <c r="H206" s="117">
        <v>108808.81</v>
      </c>
      <c r="J206" s="283">
        <v>651916.46</v>
      </c>
      <c r="K206" s="283">
        <v>63989.98</v>
      </c>
      <c r="M206" s="263">
        <v>22600</v>
      </c>
      <c r="N206" s="263">
        <v>68835.59</v>
      </c>
      <c r="S206" s="283">
        <v>-1374289.93</v>
      </c>
      <c r="T206" s="283">
        <v>2992215.82</v>
      </c>
      <c r="U206" s="96">
        <v>536032.65</v>
      </c>
      <c r="Y206" s="96">
        <v>962550</v>
      </c>
      <c r="AA206" s="118">
        <v>1058629</v>
      </c>
      <c r="AC206" s="118">
        <v>5008</v>
      </c>
      <c r="AD206" s="118">
        <v>252749.09</v>
      </c>
      <c r="AE206" s="118">
        <v>112079.01</v>
      </c>
      <c r="AI206" s="82">
        <f t="shared" si="19"/>
        <v>941062.32999999984</v>
      </c>
      <c r="AJ206" s="20">
        <f t="shared" si="20"/>
        <v>91435.59</v>
      </c>
      <c r="AK206" s="83">
        <f t="shared" si="21"/>
        <v>849626.73999999987</v>
      </c>
      <c r="AL206" s="23">
        <f t="shared" si="22"/>
        <v>1498582.65</v>
      </c>
      <c r="AM206" s="24">
        <f t="shared" si="23"/>
        <v>1428465.1</v>
      </c>
      <c r="AN206" s="15">
        <f t="shared" si="24"/>
        <v>70117.549999999814</v>
      </c>
    </row>
    <row r="207" spans="1:40" s="74" customFormat="1" ht="15" thickBot="1" x14ac:dyDescent="0.25">
      <c r="A207" s="291" t="s">
        <v>347</v>
      </c>
      <c r="B207" s="291" t="s">
        <v>55</v>
      </c>
      <c r="C207" s="292">
        <v>996</v>
      </c>
      <c r="D207" s="293" t="s">
        <v>1013</v>
      </c>
      <c r="E207" s="283" t="s">
        <v>2314</v>
      </c>
      <c r="F207" s="117">
        <v>332218.44</v>
      </c>
      <c r="G207" s="117">
        <v>5400</v>
      </c>
      <c r="H207" s="117">
        <v>39764.199999999997</v>
      </c>
      <c r="I207" s="117"/>
      <c r="J207" s="283">
        <v>1253161.52</v>
      </c>
      <c r="K207" s="283">
        <v>200749.99</v>
      </c>
      <c r="L207" s="283"/>
      <c r="M207" s="263">
        <v>4800</v>
      </c>
      <c r="N207" s="263">
        <v>19828.63</v>
      </c>
      <c r="O207" s="263"/>
      <c r="P207" s="263"/>
      <c r="Q207" s="283"/>
      <c r="R207" s="283"/>
      <c r="S207" s="283">
        <v>1010547.35</v>
      </c>
      <c r="T207" s="283">
        <v>889745.48</v>
      </c>
      <c r="U207" s="96">
        <v>319708.65999999997</v>
      </c>
      <c r="V207" s="96">
        <v>91600</v>
      </c>
      <c r="W207" s="96"/>
      <c r="X207" s="96"/>
      <c r="Y207" s="96"/>
      <c r="Z207" s="96"/>
      <c r="AA207" s="118">
        <v>58790</v>
      </c>
      <c r="AB207" s="118"/>
      <c r="AC207" s="118">
        <v>8960</v>
      </c>
      <c r="AD207" s="118">
        <v>167874.95</v>
      </c>
      <c r="AE207" s="118">
        <v>66956.899999999994</v>
      </c>
      <c r="AF207" s="118"/>
      <c r="AG207" s="118"/>
      <c r="AH207" s="118"/>
      <c r="AI207" s="82">
        <f t="shared" si="19"/>
        <v>377382.64</v>
      </c>
      <c r="AJ207" s="20">
        <f t="shared" si="20"/>
        <v>24628.63</v>
      </c>
      <c r="AK207" s="83">
        <f t="shared" si="21"/>
        <v>352754.01</v>
      </c>
      <c r="AL207" s="23">
        <f t="shared" si="22"/>
        <v>411308.66</v>
      </c>
      <c r="AM207" s="24">
        <f t="shared" si="23"/>
        <v>302581.84999999998</v>
      </c>
      <c r="AN207" s="105">
        <f t="shared" si="24"/>
        <v>108726.81</v>
      </c>
    </row>
    <row r="208" spans="1:40" ht="15" thickBot="1" x14ac:dyDescent="0.25">
      <c r="A208" s="288" t="s">
        <v>41</v>
      </c>
      <c r="B208" s="288" t="s">
        <v>42</v>
      </c>
      <c r="C208" s="289">
        <v>3443</v>
      </c>
      <c r="D208" s="290" t="s">
        <v>1014</v>
      </c>
      <c r="E208" s="283" t="s">
        <v>2280</v>
      </c>
      <c r="F208" s="117">
        <v>753242.16</v>
      </c>
      <c r="G208" s="117">
        <v>31795</v>
      </c>
      <c r="H208" s="117">
        <v>96546.94</v>
      </c>
      <c r="J208" s="283">
        <v>1979980.24</v>
      </c>
      <c r="K208" s="283">
        <v>305830.73</v>
      </c>
      <c r="N208" s="263">
        <v>71224.11</v>
      </c>
      <c r="S208" s="283">
        <v>4544.76</v>
      </c>
      <c r="T208" s="283">
        <v>574807.30000000005</v>
      </c>
      <c r="U208" s="96">
        <v>744856.56</v>
      </c>
      <c r="Y208" s="96">
        <v>719080</v>
      </c>
      <c r="AA208" s="118">
        <v>837180</v>
      </c>
      <c r="AD208" s="118">
        <v>270768.33</v>
      </c>
      <c r="AE208" s="118">
        <v>146170.62</v>
      </c>
      <c r="AI208" s="82">
        <f t="shared" si="19"/>
        <v>881584.10000000009</v>
      </c>
      <c r="AJ208" s="20">
        <f t="shared" si="20"/>
        <v>71224.11</v>
      </c>
      <c r="AK208" s="83">
        <f t="shared" si="21"/>
        <v>810359.99000000011</v>
      </c>
      <c r="AL208" s="23">
        <f t="shared" si="22"/>
        <v>1463936.56</v>
      </c>
      <c r="AM208" s="24">
        <f t="shared" si="23"/>
        <v>1254118.9500000002</v>
      </c>
      <c r="AN208" s="15">
        <f t="shared" si="24"/>
        <v>209817.60999999987</v>
      </c>
    </row>
    <row r="209" spans="1:40" ht="15" thickBot="1" x14ac:dyDescent="0.25">
      <c r="A209" s="288" t="s">
        <v>41</v>
      </c>
      <c r="B209" s="288" t="s">
        <v>42</v>
      </c>
      <c r="C209" s="289">
        <v>2891</v>
      </c>
      <c r="D209" s="290" t="s">
        <v>1015</v>
      </c>
      <c r="E209" s="283" t="s">
        <v>2281</v>
      </c>
      <c r="F209" s="117">
        <v>274778.19</v>
      </c>
      <c r="G209" s="117">
        <v>2677</v>
      </c>
      <c r="H209" s="117">
        <v>61778.239999999998</v>
      </c>
      <c r="J209" s="283">
        <v>-861819.27</v>
      </c>
      <c r="K209" s="283">
        <v>51914.92</v>
      </c>
      <c r="M209" s="263">
        <v>18750</v>
      </c>
      <c r="N209" s="263">
        <v>38991.24</v>
      </c>
      <c r="S209" s="283">
        <v>-209</v>
      </c>
      <c r="T209" s="283">
        <v>2085517.75</v>
      </c>
      <c r="U209" s="96">
        <v>538590.81999999995</v>
      </c>
      <c r="W209" s="96">
        <v>472.5</v>
      </c>
      <c r="Y209" s="96">
        <v>158300</v>
      </c>
      <c r="AA209" s="118">
        <v>343287</v>
      </c>
      <c r="AD209" s="118">
        <v>196660.72</v>
      </c>
      <c r="AE209" s="118">
        <v>141219.4</v>
      </c>
      <c r="AI209" s="82">
        <f t="shared" si="19"/>
        <v>339233.43</v>
      </c>
      <c r="AJ209" s="20">
        <f t="shared" si="20"/>
        <v>57741.24</v>
      </c>
      <c r="AK209" s="83">
        <f t="shared" si="21"/>
        <v>281492.19</v>
      </c>
      <c r="AL209" s="23">
        <f t="shared" si="22"/>
        <v>697363.32</v>
      </c>
      <c r="AM209" s="24">
        <f t="shared" si="23"/>
        <v>681167.12</v>
      </c>
      <c r="AN209" s="15">
        <f t="shared" si="24"/>
        <v>16196.199999999953</v>
      </c>
    </row>
    <row r="210" spans="1:40" ht="15" thickBot="1" x14ac:dyDescent="0.25">
      <c r="A210" s="288" t="s">
        <v>41</v>
      </c>
      <c r="B210" s="288" t="s">
        <v>42</v>
      </c>
      <c r="C210" s="289">
        <v>5426</v>
      </c>
      <c r="D210" s="290" t="s">
        <v>1016</v>
      </c>
      <c r="E210" s="283" t="s">
        <v>2282</v>
      </c>
      <c r="F210" s="117">
        <v>1331047.55</v>
      </c>
      <c r="G210" s="117">
        <v>37708</v>
      </c>
      <c r="H210" s="117">
        <v>111487.5</v>
      </c>
      <c r="J210" s="283">
        <v>872870.36</v>
      </c>
      <c r="K210" s="283">
        <v>435471.75</v>
      </c>
      <c r="M210" s="263">
        <v>0</v>
      </c>
      <c r="N210" s="263">
        <v>108655</v>
      </c>
      <c r="Q210" s="283">
        <v>226817.26</v>
      </c>
      <c r="S210" s="283">
        <v>733.36</v>
      </c>
      <c r="T210" s="283">
        <v>2982894.62</v>
      </c>
      <c r="U210" s="96">
        <v>847440.92</v>
      </c>
      <c r="V210" s="96">
        <v>66250</v>
      </c>
      <c r="Y210" s="96">
        <v>923111</v>
      </c>
      <c r="AA210" s="118">
        <v>1179194</v>
      </c>
      <c r="AD210" s="118">
        <v>375373.44</v>
      </c>
      <c r="AE210" s="118">
        <v>99097.52</v>
      </c>
      <c r="AI210" s="82">
        <f t="shared" si="19"/>
        <v>1480243.05</v>
      </c>
      <c r="AJ210" s="20">
        <f t="shared" si="20"/>
        <v>108655</v>
      </c>
      <c r="AK210" s="83">
        <f t="shared" si="21"/>
        <v>1371588.05</v>
      </c>
      <c r="AL210" s="23">
        <f t="shared" si="22"/>
        <v>1836801.92</v>
      </c>
      <c r="AM210" s="24">
        <f t="shared" si="23"/>
        <v>1653664.96</v>
      </c>
      <c r="AN210" s="15">
        <f t="shared" si="24"/>
        <v>183136.95999999996</v>
      </c>
    </row>
    <row r="211" spans="1:40" ht="15" thickBot="1" x14ac:dyDescent="0.25">
      <c r="A211" s="61" t="s">
        <v>41</v>
      </c>
      <c r="B211" s="61" t="s">
        <v>42</v>
      </c>
      <c r="C211" s="85">
        <v>3183</v>
      </c>
      <c r="D211" s="86" t="s">
        <v>1017</v>
      </c>
      <c r="E211" s="283" t="s">
        <v>2306</v>
      </c>
      <c r="F211" s="117">
        <v>443268.2</v>
      </c>
      <c r="G211" s="117">
        <v>6310</v>
      </c>
      <c r="H211" s="117">
        <v>89072.42</v>
      </c>
      <c r="J211" s="283">
        <v>2179531.0099999998</v>
      </c>
      <c r="K211" s="283">
        <v>169503.62</v>
      </c>
      <c r="N211" s="263">
        <v>99418.86</v>
      </c>
      <c r="T211" s="283">
        <v>2454994.11</v>
      </c>
      <c r="U211" s="96">
        <v>670723.65</v>
      </c>
      <c r="Y211" s="96">
        <v>658199.5</v>
      </c>
      <c r="Z211" s="96">
        <v>1288</v>
      </c>
      <c r="AA211" s="118">
        <v>770637.5</v>
      </c>
      <c r="AD211" s="118">
        <v>284771.34000000003</v>
      </c>
      <c r="AE211" s="118">
        <v>106511.09</v>
      </c>
      <c r="AI211" s="82">
        <f t="shared" si="19"/>
        <v>538650.62</v>
      </c>
      <c r="AJ211" s="20">
        <f t="shared" si="20"/>
        <v>99418.86</v>
      </c>
      <c r="AK211" s="83">
        <f t="shared" si="21"/>
        <v>439231.76</v>
      </c>
      <c r="AL211" s="23">
        <f t="shared" si="22"/>
        <v>1330211.1499999999</v>
      </c>
      <c r="AM211" s="24">
        <f t="shared" si="23"/>
        <v>1161919.9300000002</v>
      </c>
      <c r="AN211" s="15">
        <f t="shared" si="24"/>
        <v>168291.21999999974</v>
      </c>
    </row>
    <row r="212" spans="1:40" ht="15" thickBot="1" x14ac:dyDescent="0.25">
      <c r="A212" s="61" t="s">
        <v>355</v>
      </c>
      <c r="B212" s="61" t="s">
        <v>56</v>
      </c>
      <c r="C212" s="85">
        <v>3850</v>
      </c>
      <c r="D212" s="86" t="s">
        <v>1018</v>
      </c>
      <c r="E212" s="283" t="s">
        <v>2283</v>
      </c>
      <c r="F212" s="117">
        <v>1131163.1499999999</v>
      </c>
      <c r="G212" s="117">
        <v>205078.6</v>
      </c>
      <c r="H212" s="117">
        <v>125517.68</v>
      </c>
      <c r="J212" s="283">
        <v>1494493.69</v>
      </c>
      <c r="K212" s="283">
        <v>391350.37</v>
      </c>
      <c r="M212" s="263">
        <v>17776</v>
      </c>
      <c r="N212" s="263">
        <v>42350.26</v>
      </c>
      <c r="P212" s="263">
        <v>144.86000000000001</v>
      </c>
      <c r="S212" s="283">
        <v>3281871.5</v>
      </c>
      <c r="U212" s="96">
        <v>900898.88</v>
      </c>
      <c r="V212" s="96">
        <v>99500</v>
      </c>
      <c r="Y212" s="96">
        <v>613230</v>
      </c>
      <c r="Z212" s="96">
        <v>7020</v>
      </c>
      <c r="AA212" s="118">
        <v>857580</v>
      </c>
      <c r="AB212" s="118">
        <v>1540</v>
      </c>
      <c r="AD212" s="118">
        <v>592269.91</v>
      </c>
      <c r="AE212" s="118">
        <v>98648.55</v>
      </c>
      <c r="AF212" s="118">
        <v>47375.55</v>
      </c>
      <c r="AI212" s="82">
        <f t="shared" si="19"/>
        <v>1461759.43</v>
      </c>
      <c r="AJ212" s="20">
        <f t="shared" si="20"/>
        <v>60271.12</v>
      </c>
      <c r="AK212" s="83">
        <f t="shared" si="21"/>
        <v>1401488.3099999998</v>
      </c>
      <c r="AL212" s="23">
        <f t="shared" si="22"/>
        <v>1620648.88</v>
      </c>
      <c r="AM212" s="24">
        <f t="shared" si="23"/>
        <v>1597414.0100000002</v>
      </c>
      <c r="AN212" s="15">
        <f t="shared" si="24"/>
        <v>23234.869999999646</v>
      </c>
    </row>
    <row r="213" spans="1:40" ht="15" thickBot="1" x14ac:dyDescent="0.25">
      <c r="A213" s="61" t="s">
        <v>355</v>
      </c>
      <c r="B213" s="61" t="s">
        <v>56</v>
      </c>
      <c r="C213" s="85">
        <v>3381</v>
      </c>
      <c r="D213" s="86" t="s">
        <v>1019</v>
      </c>
      <c r="E213" s="283" t="s">
        <v>2284</v>
      </c>
      <c r="F213" s="117">
        <v>602206.42000000004</v>
      </c>
      <c r="G213" s="117">
        <v>10932.5</v>
      </c>
      <c r="H213" s="117">
        <v>111976.38</v>
      </c>
      <c r="J213" s="283">
        <v>617262.32999999996</v>
      </c>
      <c r="K213" s="283">
        <v>453517.34</v>
      </c>
      <c r="M213" s="263">
        <v>0</v>
      </c>
      <c r="N213" s="263">
        <v>31475</v>
      </c>
      <c r="P213" s="263">
        <v>110.46</v>
      </c>
      <c r="S213" s="283">
        <v>1733966.78</v>
      </c>
      <c r="U213" s="96">
        <v>71471.13</v>
      </c>
      <c r="Y213" s="96">
        <v>460000</v>
      </c>
      <c r="Z213" s="96">
        <v>578455.31000000006</v>
      </c>
      <c r="AA213" s="118">
        <v>700700</v>
      </c>
      <c r="AD213" s="118">
        <v>281021.23</v>
      </c>
      <c r="AE213" s="118">
        <v>65894.570000000007</v>
      </c>
      <c r="AF213" s="118">
        <v>7229</v>
      </c>
      <c r="AH213" s="118">
        <v>3499.91</v>
      </c>
      <c r="AI213" s="82">
        <f t="shared" si="19"/>
        <v>725115.3</v>
      </c>
      <c r="AJ213" s="20">
        <f t="shared" si="20"/>
        <v>31585.46</v>
      </c>
      <c r="AK213" s="83">
        <f t="shared" si="21"/>
        <v>693529.84000000008</v>
      </c>
      <c r="AL213" s="23">
        <f t="shared" si="22"/>
        <v>1109926.44</v>
      </c>
      <c r="AM213" s="24">
        <f t="shared" si="23"/>
        <v>1058344.71</v>
      </c>
      <c r="AN213" s="15">
        <f t="shared" si="24"/>
        <v>51581.729999999981</v>
      </c>
    </row>
    <row r="214" spans="1:40" ht="15" thickBot="1" x14ac:dyDescent="0.25">
      <c r="A214" s="61" t="s">
        <v>355</v>
      </c>
      <c r="B214" s="61" t="s">
        <v>56</v>
      </c>
      <c r="C214" s="85">
        <v>2640</v>
      </c>
      <c r="D214" s="86" t="s">
        <v>1020</v>
      </c>
      <c r="E214" s="283" t="s">
        <v>2285</v>
      </c>
      <c r="F214" s="117">
        <v>820126.64</v>
      </c>
      <c r="G214" s="117">
        <v>275134</v>
      </c>
      <c r="H214" s="117">
        <v>68723.78</v>
      </c>
      <c r="J214" s="283">
        <v>1921022.23</v>
      </c>
      <c r="K214" s="283">
        <v>94238.64</v>
      </c>
      <c r="M214" s="263">
        <v>5800</v>
      </c>
      <c r="N214" s="263">
        <v>174676.06</v>
      </c>
      <c r="S214" s="283">
        <v>2788476.86</v>
      </c>
      <c r="U214" s="96">
        <v>674629.4</v>
      </c>
      <c r="Y214" s="96">
        <v>401800</v>
      </c>
      <c r="AA214" s="118">
        <v>641514</v>
      </c>
      <c r="AB214" s="118">
        <v>4310</v>
      </c>
      <c r="AD214" s="118">
        <v>185639.67999999999</v>
      </c>
      <c r="AE214" s="118">
        <v>79903.350000000006</v>
      </c>
      <c r="AI214" s="82">
        <f t="shared" si="19"/>
        <v>1163984.4200000002</v>
      </c>
      <c r="AJ214" s="20">
        <f t="shared" si="20"/>
        <v>180476.06</v>
      </c>
      <c r="AK214" s="83">
        <f t="shared" si="21"/>
        <v>983508.3600000001</v>
      </c>
      <c r="AL214" s="23">
        <f t="shared" si="22"/>
        <v>1076429.3999999999</v>
      </c>
      <c r="AM214" s="24">
        <f t="shared" si="23"/>
        <v>911367.02999999991</v>
      </c>
      <c r="AN214" s="15">
        <f t="shared" si="24"/>
        <v>165062.37</v>
      </c>
    </row>
    <row r="215" spans="1:40" ht="15" thickBot="1" x14ac:dyDescent="0.25">
      <c r="A215" s="61" t="s">
        <v>355</v>
      </c>
      <c r="B215" s="61" t="s">
        <v>56</v>
      </c>
      <c r="C215" s="85">
        <v>5792</v>
      </c>
      <c r="D215" s="86" t="s">
        <v>1021</v>
      </c>
      <c r="E215" s="283" t="s">
        <v>2286</v>
      </c>
      <c r="F215" s="117">
        <v>1562811.35</v>
      </c>
      <c r="G215" s="117">
        <v>22264.17</v>
      </c>
      <c r="H215" s="117">
        <v>137726.73000000001</v>
      </c>
      <c r="J215" s="283">
        <v>1889651.84</v>
      </c>
      <c r="K215" s="283">
        <v>1016102.6</v>
      </c>
      <c r="M215" s="263">
        <v>33300</v>
      </c>
      <c r="N215" s="263">
        <v>53571.1</v>
      </c>
      <c r="P215" s="263">
        <v>1083.1600000000001</v>
      </c>
      <c r="S215" s="283">
        <v>-787794.2</v>
      </c>
      <c r="T215" s="283">
        <v>5060758.04</v>
      </c>
      <c r="U215" s="96">
        <v>1302044.1100000001</v>
      </c>
      <c r="V215" s="96">
        <v>194043</v>
      </c>
      <c r="X215" s="96">
        <v>1295</v>
      </c>
      <c r="Y215" s="96">
        <v>852250</v>
      </c>
      <c r="AA215" s="118">
        <v>1257190</v>
      </c>
      <c r="AC215" s="118">
        <v>5260</v>
      </c>
      <c r="AD215" s="118">
        <v>677646.79</v>
      </c>
      <c r="AE215" s="118">
        <v>112996.9</v>
      </c>
      <c r="AF215" s="118">
        <v>13968.33</v>
      </c>
      <c r="AH215" s="118">
        <v>2170</v>
      </c>
      <c r="AI215" s="82">
        <f t="shared" si="19"/>
        <v>1722802.25</v>
      </c>
      <c r="AJ215" s="20">
        <f t="shared" si="20"/>
        <v>87954.260000000009</v>
      </c>
      <c r="AK215" s="83">
        <f t="shared" si="21"/>
        <v>1634847.99</v>
      </c>
      <c r="AL215" s="23">
        <f t="shared" si="22"/>
        <v>2349632.1100000003</v>
      </c>
      <c r="AM215" s="24">
        <f t="shared" si="23"/>
        <v>2069232.02</v>
      </c>
      <c r="AN215" s="15">
        <f t="shared" si="24"/>
        <v>280400.09000000032</v>
      </c>
    </row>
    <row r="216" spans="1:40" ht="15" thickBot="1" x14ac:dyDescent="0.25">
      <c r="A216" s="61" t="s">
        <v>355</v>
      </c>
      <c r="B216" s="61" t="s">
        <v>56</v>
      </c>
      <c r="C216" s="85">
        <v>1533</v>
      </c>
      <c r="D216" s="86" t="s">
        <v>1022</v>
      </c>
      <c r="E216" s="283" t="s">
        <v>2307</v>
      </c>
      <c r="F216" s="117">
        <v>615507.07999999996</v>
      </c>
      <c r="G216" s="117">
        <v>31386.63</v>
      </c>
      <c r="H216" s="117">
        <v>92805.38</v>
      </c>
      <c r="J216" s="283">
        <v>147699.44</v>
      </c>
      <c r="K216" s="283">
        <v>289037.58</v>
      </c>
      <c r="M216" s="263">
        <v>0</v>
      </c>
      <c r="N216" s="263">
        <v>28410</v>
      </c>
      <c r="P216" s="263">
        <v>345.75</v>
      </c>
      <c r="S216" s="283">
        <v>-716538.56</v>
      </c>
      <c r="T216" s="283">
        <v>1741122.88</v>
      </c>
      <c r="U216" s="96">
        <v>569405.93000000005</v>
      </c>
      <c r="V216" s="96">
        <v>13525</v>
      </c>
      <c r="Y216" s="96">
        <v>420550</v>
      </c>
      <c r="Z216" s="96">
        <v>1500</v>
      </c>
      <c r="AA216" s="118">
        <v>604800</v>
      </c>
      <c r="AB216" s="118">
        <v>3560</v>
      </c>
      <c r="AD216" s="118">
        <v>203084.42</v>
      </c>
      <c r="AE216" s="118">
        <v>61006.7</v>
      </c>
      <c r="AF216" s="118">
        <v>2198.77</v>
      </c>
      <c r="AI216" s="82">
        <f t="shared" si="19"/>
        <v>739699.09</v>
      </c>
      <c r="AJ216" s="20">
        <f t="shared" si="20"/>
        <v>28755.75</v>
      </c>
      <c r="AK216" s="83">
        <f t="shared" si="21"/>
        <v>710943.34</v>
      </c>
      <c r="AL216" s="23">
        <f t="shared" si="22"/>
        <v>1004980.93</v>
      </c>
      <c r="AM216" s="24">
        <f t="shared" si="23"/>
        <v>874649.89</v>
      </c>
      <c r="AN216" s="15">
        <f t="shared" si="24"/>
        <v>130331.04000000004</v>
      </c>
    </row>
    <row r="217" spans="1:40" ht="15" thickBot="1" x14ac:dyDescent="0.25">
      <c r="A217" s="61" t="s">
        <v>358</v>
      </c>
      <c r="B217" s="61" t="s">
        <v>45</v>
      </c>
      <c r="C217" s="85">
        <v>6007</v>
      </c>
      <c r="D217" s="86" t="s">
        <v>1023</v>
      </c>
      <c r="E217" s="283" t="s">
        <v>2162</v>
      </c>
      <c r="F217" s="117">
        <v>459782.96</v>
      </c>
      <c r="G217" s="117">
        <v>30322.25</v>
      </c>
      <c r="H217" s="117">
        <v>207206.91</v>
      </c>
      <c r="J217" s="283">
        <v>944613.12</v>
      </c>
      <c r="K217" s="283">
        <v>614076.73</v>
      </c>
      <c r="N217" s="263">
        <v>56109.35</v>
      </c>
      <c r="P217" s="263">
        <v>280</v>
      </c>
      <c r="Q217" s="283">
        <v>51750</v>
      </c>
      <c r="S217" s="283">
        <v>145207.03</v>
      </c>
      <c r="T217" s="283">
        <v>3760347.17</v>
      </c>
      <c r="U217" s="96">
        <v>1215018.3400000001</v>
      </c>
      <c r="V217" s="96">
        <v>220460</v>
      </c>
      <c r="Y217" s="96">
        <v>639870</v>
      </c>
      <c r="Z217" s="96">
        <v>17500</v>
      </c>
      <c r="AA217" s="118">
        <v>1116294</v>
      </c>
      <c r="AD217" s="118">
        <v>490863.29</v>
      </c>
      <c r="AE217" s="118">
        <v>129168.16</v>
      </c>
      <c r="AI217" s="82">
        <f t="shared" si="19"/>
        <v>697312.12</v>
      </c>
      <c r="AJ217" s="20">
        <f t="shared" si="20"/>
        <v>56389.35</v>
      </c>
      <c r="AK217" s="83">
        <f t="shared" si="21"/>
        <v>640922.77</v>
      </c>
      <c r="AL217" s="23">
        <f t="shared" si="22"/>
        <v>2092848.34</v>
      </c>
      <c r="AM217" s="24">
        <f t="shared" si="23"/>
        <v>1736325.45</v>
      </c>
      <c r="AN217" s="15">
        <f t="shared" si="24"/>
        <v>356522.89000000013</v>
      </c>
    </row>
    <row r="218" spans="1:40" ht="15" thickBot="1" x14ac:dyDescent="0.25">
      <c r="A218" s="61" t="s">
        <v>358</v>
      </c>
      <c r="B218" s="61" t="s">
        <v>45</v>
      </c>
      <c r="C218" s="85">
        <v>2330</v>
      </c>
      <c r="D218" s="86" t="s">
        <v>1024</v>
      </c>
      <c r="E218" s="283" t="s">
        <v>2165</v>
      </c>
      <c r="F218" s="117">
        <v>221386.77</v>
      </c>
      <c r="G218" s="117">
        <v>28150.41</v>
      </c>
      <c r="H218" s="117">
        <v>501515.71</v>
      </c>
      <c r="J218" s="283">
        <v>122671.67999999999</v>
      </c>
      <c r="K218" s="283">
        <v>62969.43</v>
      </c>
      <c r="M218" s="263">
        <v>0</v>
      </c>
      <c r="N218" s="263">
        <v>22800</v>
      </c>
      <c r="P218" s="263">
        <v>344.27</v>
      </c>
      <c r="S218" s="283">
        <v>399826.38</v>
      </c>
      <c r="T218" s="283">
        <v>2267172.48</v>
      </c>
      <c r="U218" s="96">
        <v>654679.27</v>
      </c>
      <c r="Y218" s="96">
        <v>415702.5</v>
      </c>
      <c r="AA218" s="118">
        <v>608941.69999999995</v>
      </c>
      <c r="AD218" s="118">
        <v>156199.09</v>
      </c>
      <c r="AE218" s="118">
        <v>49342.9</v>
      </c>
      <c r="AF218" s="118">
        <v>41300.49</v>
      </c>
      <c r="AI218" s="82">
        <f t="shared" si="19"/>
        <v>751052.89</v>
      </c>
      <c r="AJ218" s="20">
        <f t="shared" si="20"/>
        <v>23144.27</v>
      </c>
      <c r="AK218" s="83">
        <f t="shared" si="21"/>
        <v>727908.62</v>
      </c>
      <c r="AL218" s="23">
        <f t="shared" si="22"/>
        <v>1070381.77</v>
      </c>
      <c r="AM218" s="24">
        <f t="shared" si="23"/>
        <v>855784.17999999993</v>
      </c>
      <c r="AN218" s="15">
        <f t="shared" si="24"/>
        <v>214597.59000000008</v>
      </c>
    </row>
    <row r="219" spans="1:40" ht="15" thickBot="1" x14ac:dyDescent="0.25">
      <c r="A219" s="61" t="s">
        <v>358</v>
      </c>
      <c r="B219" s="61" t="s">
        <v>45</v>
      </c>
      <c r="C219" s="85">
        <v>2684</v>
      </c>
      <c r="D219" s="86" t="s">
        <v>1025</v>
      </c>
      <c r="E219" s="283" t="s">
        <v>2166</v>
      </c>
      <c r="F219" s="117">
        <v>371323.39</v>
      </c>
      <c r="G219" s="117">
        <v>28425.25</v>
      </c>
      <c r="H219" s="117">
        <v>127555.03</v>
      </c>
      <c r="J219" s="283">
        <v>265618.08</v>
      </c>
      <c r="K219" s="283">
        <v>244697.1</v>
      </c>
      <c r="M219" s="263">
        <v>5190</v>
      </c>
      <c r="N219" s="263">
        <v>43144.97</v>
      </c>
      <c r="P219" s="263">
        <v>27078.74</v>
      </c>
      <c r="S219" s="283">
        <v>39636.400000000001</v>
      </c>
      <c r="T219" s="283">
        <v>1870864.76</v>
      </c>
      <c r="U219" s="96">
        <v>572311.25</v>
      </c>
      <c r="Y219" s="96">
        <v>639385</v>
      </c>
      <c r="AA219" s="118">
        <v>780393.8</v>
      </c>
      <c r="AD219" s="118">
        <v>281140.34999999998</v>
      </c>
      <c r="AE219" s="118">
        <v>95868.6</v>
      </c>
      <c r="AI219" s="82">
        <f t="shared" si="19"/>
        <v>527303.67000000004</v>
      </c>
      <c r="AJ219" s="20">
        <f t="shared" si="20"/>
        <v>75413.710000000006</v>
      </c>
      <c r="AK219" s="83">
        <f t="shared" si="21"/>
        <v>451889.96</v>
      </c>
      <c r="AL219" s="23">
        <f t="shared" si="22"/>
        <v>1211696.25</v>
      </c>
      <c r="AM219" s="24">
        <f t="shared" si="23"/>
        <v>1157402.75</v>
      </c>
      <c r="AN219" s="15">
        <f t="shared" si="24"/>
        <v>54293.5</v>
      </c>
    </row>
    <row r="220" spans="1:40" ht="15" thickBot="1" x14ac:dyDescent="0.25">
      <c r="A220" s="61" t="s">
        <v>358</v>
      </c>
      <c r="B220" s="61" t="s">
        <v>45</v>
      </c>
      <c r="C220" s="85">
        <v>7170</v>
      </c>
      <c r="D220" s="86" t="s">
        <v>1026</v>
      </c>
      <c r="E220" s="283" t="s">
        <v>2170</v>
      </c>
      <c r="F220" s="117">
        <v>511366.93</v>
      </c>
      <c r="G220" s="117">
        <v>239504.53</v>
      </c>
      <c r="H220" s="117">
        <v>340277.77</v>
      </c>
      <c r="J220" s="283">
        <v>598975.22</v>
      </c>
      <c r="K220" s="283">
        <v>470915.8</v>
      </c>
      <c r="M220" s="263">
        <v>12263</v>
      </c>
      <c r="N220" s="263">
        <v>232916.71</v>
      </c>
      <c r="P220" s="263">
        <v>1852.61</v>
      </c>
      <c r="S220" s="283">
        <v>-66854.13</v>
      </c>
      <c r="T220" s="283">
        <v>4524693.96</v>
      </c>
      <c r="U220" s="96">
        <v>2305882.25</v>
      </c>
      <c r="Y220" s="96">
        <v>626652.1</v>
      </c>
      <c r="AA220" s="118">
        <v>1142351.5</v>
      </c>
      <c r="AD220" s="118">
        <v>523533.47</v>
      </c>
      <c r="AE220" s="118">
        <v>557162.41</v>
      </c>
      <c r="AH220" s="118">
        <v>478989</v>
      </c>
      <c r="AI220" s="82">
        <f t="shared" si="19"/>
        <v>1091149.23</v>
      </c>
      <c r="AJ220" s="20">
        <f t="shared" si="20"/>
        <v>247032.31999999998</v>
      </c>
      <c r="AK220" s="83">
        <f t="shared" si="21"/>
        <v>844116.91</v>
      </c>
      <c r="AL220" s="23">
        <f t="shared" si="22"/>
        <v>2932534.35</v>
      </c>
      <c r="AM220" s="24">
        <f t="shared" si="23"/>
        <v>2702036.38</v>
      </c>
      <c r="AN220" s="15">
        <f t="shared" si="24"/>
        <v>230497.9700000002</v>
      </c>
    </row>
    <row r="221" spans="1:40" x14ac:dyDescent="0.2">
      <c r="D221" s="61" t="s">
        <v>28</v>
      </c>
      <c r="AI221" s="82">
        <f t="shared" si="19"/>
        <v>0</v>
      </c>
      <c r="AJ221" s="20">
        <f t="shared" si="20"/>
        <v>0</v>
      </c>
      <c r="AK221" s="83">
        <f t="shared" si="21"/>
        <v>0</v>
      </c>
      <c r="AL221" s="23">
        <f t="shared" si="22"/>
        <v>0</v>
      </c>
      <c r="AM221" s="24">
        <f t="shared" si="23"/>
        <v>0</v>
      </c>
      <c r="AN221" s="15">
        <f t="shared" si="24"/>
        <v>0</v>
      </c>
    </row>
    <row r="222" spans="1:40" x14ac:dyDescent="0.2">
      <c r="D222" s="61" t="s">
        <v>30</v>
      </c>
      <c r="AI222" s="82">
        <f t="shared" si="19"/>
        <v>0</v>
      </c>
      <c r="AJ222" s="20">
        <f t="shared" si="20"/>
        <v>0</v>
      </c>
      <c r="AK222" s="83">
        <f t="shared" si="21"/>
        <v>0</v>
      </c>
      <c r="AL222" s="23">
        <f t="shared" si="22"/>
        <v>0</v>
      </c>
      <c r="AM222" s="24">
        <f t="shared" si="23"/>
        <v>0</v>
      </c>
      <c r="AN222" s="15">
        <f t="shared" si="24"/>
        <v>0</v>
      </c>
    </row>
  </sheetData>
  <autoFilter ref="A1:AO22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0"/>
  <sheetViews>
    <sheetView topLeftCell="X1" zoomScale="110" zoomScaleNormal="110" workbookViewId="0">
      <selection activeCell="AB1" sqref="A1:AB1048576"/>
    </sheetView>
  </sheetViews>
  <sheetFormatPr defaultColWidth="17.75" defaultRowHeight="14.25" x14ac:dyDescent="0.2"/>
  <cols>
    <col min="1" max="1" width="20.625" style="283" customWidth="1"/>
    <col min="2" max="4" width="17.75" style="117"/>
    <col min="5" max="6" width="17.75" style="283"/>
    <col min="7" max="10" width="17.75" style="263"/>
    <col min="11" max="14" width="17.75" style="283"/>
    <col min="15" max="20" width="17.75" style="96"/>
    <col min="21" max="27" width="17.75" style="118"/>
    <col min="28" max="28" width="33.125" style="118" bestFit="1" customWidth="1"/>
    <col min="29" max="31" width="17.75" style="283"/>
    <col min="32" max="32" width="33.5" style="283" bestFit="1" customWidth="1"/>
    <col min="33" max="16384" width="17.75" style="283"/>
  </cols>
  <sheetData>
    <row r="1" spans="1:28" x14ac:dyDescent="0.2">
      <c r="A1" s="283" t="s">
        <v>590</v>
      </c>
      <c r="B1" s="117" t="s">
        <v>1437</v>
      </c>
      <c r="C1" s="117" t="s">
        <v>1438</v>
      </c>
      <c r="D1" s="117" t="s">
        <v>1439</v>
      </c>
      <c r="E1" s="283" t="s">
        <v>1441</v>
      </c>
      <c r="F1" s="283" t="s">
        <v>1442</v>
      </c>
      <c r="G1" s="263" t="s">
        <v>1445</v>
      </c>
      <c r="H1" s="263" t="s">
        <v>1446</v>
      </c>
      <c r="I1" s="263" t="s">
        <v>1447</v>
      </c>
      <c r="J1" s="263" t="s">
        <v>1448</v>
      </c>
      <c r="K1" s="283" t="s">
        <v>1449</v>
      </c>
      <c r="L1" s="283" t="s">
        <v>1450</v>
      </c>
      <c r="M1" s="283" t="s">
        <v>1451</v>
      </c>
      <c r="N1" s="283" t="s">
        <v>1452</v>
      </c>
      <c r="O1" s="96" t="s">
        <v>1454</v>
      </c>
      <c r="P1" s="96" t="s">
        <v>1455</v>
      </c>
      <c r="Q1" s="96" t="s">
        <v>1456</v>
      </c>
      <c r="R1" s="96" t="s">
        <v>1902</v>
      </c>
      <c r="S1" s="96" t="s">
        <v>1457</v>
      </c>
      <c r="T1" s="96" t="s">
        <v>1458</v>
      </c>
      <c r="U1" s="118" t="s">
        <v>1459</v>
      </c>
      <c r="V1" s="118" t="s">
        <v>1460</v>
      </c>
      <c r="W1" s="118" t="s">
        <v>1461</v>
      </c>
      <c r="X1" s="118" t="s">
        <v>1462</v>
      </c>
      <c r="Y1" s="118" t="s">
        <v>1463</v>
      </c>
      <c r="Z1" s="118" t="s">
        <v>1903</v>
      </c>
      <c r="AA1" s="118" t="s">
        <v>1465</v>
      </c>
      <c r="AB1" s="118" t="s">
        <v>1466</v>
      </c>
    </row>
    <row r="2" spans="1:28" x14ac:dyDescent="0.2">
      <c r="A2" s="283" t="s">
        <v>591</v>
      </c>
      <c r="B2" s="117" t="s">
        <v>1467</v>
      </c>
      <c r="C2" s="117" t="s">
        <v>1468</v>
      </c>
      <c r="D2" s="117" t="s">
        <v>1469</v>
      </c>
      <c r="E2" s="283" t="s">
        <v>1471</v>
      </c>
      <c r="F2" s="283" t="s">
        <v>1472</v>
      </c>
      <c r="G2" s="263" t="s">
        <v>1475</v>
      </c>
      <c r="H2" s="263" t="s">
        <v>1476</v>
      </c>
      <c r="I2" s="263" t="s">
        <v>1477</v>
      </c>
      <c r="J2" s="263" t="s">
        <v>1478</v>
      </c>
      <c r="K2" s="283" t="s">
        <v>1479</v>
      </c>
      <c r="L2" s="283" t="s">
        <v>1480</v>
      </c>
      <c r="M2" s="283" t="s">
        <v>1481</v>
      </c>
      <c r="N2" s="283" t="s">
        <v>1482</v>
      </c>
      <c r="O2" s="96" t="s">
        <v>1484</v>
      </c>
      <c r="P2" s="96" t="s">
        <v>1485</v>
      </c>
      <c r="Q2" s="96" t="s">
        <v>1486</v>
      </c>
      <c r="R2" s="96" t="s">
        <v>1904</v>
      </c>
      <c r="S2" s="96" t="s">
        <v>1487</v>
      </c>
      <c r="T2" s="96" t="s">
        <v>1488</v>
      </c>
      <c r="U2" s="118" t="s">
        <v>1489</v>
      </c>
      <c r="V2" s="118" t="s">
        <v>1490</v>
      </c>
      <c r="W2" s="118" t="s">
        <v>1491</v>
      </c>
      <c r="X2" s="118" t="s">
        <v>1492</v>
      </c>
      <c r="Y2" s="118" t="s">
        <v>1493</v>
      </c>
      <c r="Z2" s="118" t="s">
        <v>1905</v>
      </c>
      <c r="AA2" s="118" t="s">
        <v>1495</v>
      </c>
      <c r="AB2" s="118" t="s">
        <v>1496</v>
      </c>
    </row>
    <row r="3" spans="1:28" x14ac:dyDescent="0.2">
      <c r="A3" s="283" t="s">
        <v>592</v>
      </c>
      <c r="B3" s="117">
        <v>67435399.900000006</v>
      </c>
      <c r="C3" s="117">
        <v>2659506.94</v>
      </c>
      <c r="D3" s="117">
        <v>8725453.5199999996</v>
      </c>
      <c r="E3" s="283">
        <v>135298259.72999999</v>
      </c>
      <c r="F3" s="283">
        <v>23433654.91</v>
      </c>
      <c r="G3" s="263">
        <v>415131</v>
      </c>
      <c r="H3" s="263">
        <v>3130295.93</v>
      </c>
      <c r="I3" s="263">
        <v>2801609.71</v>
      </c>
      <c r="J3" s="263">
        <v>129045.37</v>
      </c>
      <c r="K3" s="283">
        <v>2368830.19</v>
      </c>
      <c r="L3" s="283">
        <v>-12154050.18</v>
      </c>
      <c r="M3" s="283">
        <v>3485990.86</v>
      </c>
      <c r="N3" s="283">
        <v>224399334.74000001</v>
      </c>
      <c r="O3" s="96">
        <v>79850674.959999993</v>
      </c>
      <c r="P3" s="96">
        <v>2467356.38</v>
      </c>
      <c r="Q3" s="96">
        <v>7890.56</v>
      </c>
      <c r="R3" s="96">
        <v>30</v>
      </c>
      <c r="S3" s="96">
        <v>63569230.369999997</v>
      </c>
      <c r="T3" s="96">
        <v>5756856.6500000004</v>
      </c>
      <c r="U3" s="118">
        <v>91032706.469999999</v>
      </c>
      <c r="V3" s="118">
        <v>161130</v>
      </c>
      <c r="W3" s="118">
        <v>76597</v>
      </c>
      <c r="X3" s="118">
        <v>32092099.850000001</v>
      </c>
      <c r="Y3" s="118">
        <v>11459352.16</v>
      </c>
      <c r="Z3" s="118">
        <v>12348.5</v>
      </c>
      <c r="AA3" s="118">
        <v>74786</v>
      </c>
      <c r="AB3" s="118">
        <v>683485</v>
      </c>
    </row>
    <row r="4" spans="1:28" x14ac:dyDescent="0.2">
      <c r="A4" s="283" t="s">
        <v>1906</v>
      </c>
      <c r="B4" s="117">
        <v>783989.62</v>
      </c>
      <c r="C4" s="117">
        <v>22976.6</v>
      </c>
      <c r="D4" s="117">
        <v>116750.11</v>
      </c>
      <c r="E4" s="283">
        <v>4601157.6100000003</v>
      </c>
      <c r="F4" s="283">
        <v>108840.36</v>
      </c>
      <c r="H4" s="263">
        <v>7098.69</v>
      </c>
      <c r="J4" s="263">
        <v>350.03</v>
      </c>
      <c r="K4" s="283">
        <v>54570</v>
      </c>
      <c r="M4" s="283">
        <v>14475.97</v>
      </c>
      <c r="N4" s="283">
        <v>1723269</v>
      </c>
      <c r="O4" s="96">
        <v>553486.94999999995</v>
      </c>
      <c r="S4" s="96">
        <v>1074176</v>
      </c>
      <c r="T4" s="96">
        <v>90420</v>
      </c>
      <c r="U4" s="118">
        <v>1262226</v>
      </c>
      <c r="X4" s="118">
        <v>320729.62</v>
      </c>
      <c r="Y4" s="118">
        <v>139981.95000000001</v>
      </c>
      <c r="AB4" s="118">
        <v>35497</v>
      </c>
    </row>
    <row r="5" spans="1:28" x14ac:dyDescent="0.2">
      <c r="A5" s="283" t="s">
        <v>1907</v>
      </c>
      <c r="B5" s="117">
        <v>101665.28</v>
      </c>
      <c r="C5" s="117">
        <v>0</v>
      </c>
      <c r="D5" s="117">
        <v>156284.54999999999</v>
      </c>
      <c r="E5" s="283">
        <v>651673.89</v>
      </c>
      <c r="F5" s="283">
        <v>240415.08</v>
      </c>
      <c r="G5" s="263">
        <v>3650</v>
      </c>
      <c r="J5" s="263">
        <v>326</v>
      </c>
      <c r="K5" s="283">
        <v>228080</v>
      </c>
      <c r="M5" s="283">
        <v>1792.09</v>
      </c>
      <c r="N5" s="283">
        <v>1740746.12</v>
      </c>
      <c r="O5" s="96">
        <v>368328.72</v>
      </c>
      <c r="P5" s="96">
        <v>16300</v>
      </c>
      <c r="S5" s="96">
        <v>475837.5</v>
      </c>
      <c r="T5" s="96">
        <v>204670</v>
      </c>
      <c r="U5" s="118">
        <v>594437.5</v>
      </c>
      <c r="X5" s="118">
        <v>293027.81</v>
      </c>
      <c r="Y5" s="118">
        <v>107173.86</v>
      </c>
      <c r="AB5" s="118">
        <v>38380</v>
      </c>
    </row>
    <row r="6" spans="1:28" x14ac:dyDescent="0.2">
      <c r="A6" s="283" t="s">
        <v>1908</v>
      </c>
      <c r="B6" s="117">
        <v>299772.99</v>
      </c>
      <c r="C6" s="117">
        <v>96835.5</v>
      </c>
      <c r="D6" s="117">
        <v>124747.15</v>
      </c>
      <c r="E6" s="283">
        <v>1176951.97</v>
      </c>
      <c r="F6" s="283">
        <v>679622.25</v>
      </c>
      <c r="G6" s="263">
        <v>0</v>
      </c>
      <c r="H6" s="263">
        <v>224.7</v>
      </c>
      <c r="J6" s="263">
        <v>554.26</v>
      </c>
      <c r="K6" s="283">
        <v>89300</v>
      </c>
      <c r="M6" s="283">
        <v>194000</v>
      </c>
      <c r="N6" s="283">
        <v>2169071.4500000002</v>
      </c>
      <c r="O6" s="96">
        <v>963914.02</v>
      </c>
      <c r="P6" s="96">
        <v>40160</v>
      </c>
      <c r="S6" s="96">
        <v>706455.5</v>
      </c>
      <c r="T6" s="96">
        <v>190852</v>
      </c>
      <c r="U6" s="118">
        <v>1245547.5</v>
      </c>
      <c r="X6" s="118">
        <v>679818.31</v>
      </c>
      <c r="Y6" s="118">
        <v>5633.35</v>
      </c>
      <c r="AB6" s="118">
        <v>500</v>
      </c>
    </row>
    <row r="7" spans="1:28" x14ac:dyDescent="0.2">
      <c r="A7" s="283" t="s">
        <v>1909</v>
      </c>
      <c r="B7" s="117">
        <v>541111.38</v>
      </c>
      <c r="C7" s="117">
        <v>0</v>
      </c>
      <c r="D7" s="117">
        <v>146899.14000000001</v>
      </c>
      <c r="E7" s="283">
        <v>380571.09</v>
      </c>
      <c r="F7" s="283">
        <v>186367.57</v>
      </c>
      <c r="H7" s="263">
        <v>0</v>
      </c>
      <c r="J7" s="263">
        <v>156</v>
      </c>
      <c r="M7" s="283">
        <v>3588.65</v>
      </c>
      <c r="N7" s="283">
        <v>235221.96</v>
      </c>
      <c r="O7" s="96">
        <v>400432.03</v>
      </c>
      <c r="S7" s="96">
        <v>860057.5</v>
      </c>
      <c r="T7" s="96">
        <v>138603</v>
      </c>
      <c r="U7" s="118">
        <v>1031107.5</v>
      </c>
      <c r="X7" s="118">
        <v>264612.28000000003</v>
      </c>
      <c r="Y7" s="118">
        <v>72301.149999999994</v>
      </c>
      <c r="AB7" s="118">
        <v>26142</v>
      </c>
    </row>
    <row r="8" spans="1:28" x14ac:dyDescent="0.2">
      <c r="A8" s="283" t="s">
        <v>1910</v>
      </c>
      <c r="B8" s="117">
        <v>563616.61</v>
      </c>
      <c r="C8" s="117">
        <v>14879</v>
      </c>
      <c r="D8" s="117">
        <v>99874.21</v>
      </c>
      <c r="E8" s="283">
        <v>545690.23</v>
      </c>
      <c r="F8" s="283">
        <v>185719.61</v>
      </c>
      <c r="H8" s="263">
        <v>2418.34</v>
      </c>
      <c r="J8" s="263">
        <v>75</v>
      </c>
      <c r="N8" s="283">
        <v>1649277.25</v>
      </c>
      <c r="O8" s="96">
        <v>492884.84</v>
      </c>
      <c r="S8" s="96">
        <v>396655</v>
      </c>
      <c r="T8" s="96">
        <v>100800</v>
      </c>
      <c r="U8" s="118">
        <v>557805</v>
      </c>
      <c r="X8" s="118">
        <v>264791.2</v>
      </c>
      <c r="Y8" s="118">
        <v>67169.7</v>
      </c>
      <c r="AB8" s="118">
        <v>22424</v>
      </c>
    </row>
    <row r="9" spans="1:28" x14ac:dyDescent="0.2">
      <c r="A9" s="283" t="s">
        <v>1911</v>
      </c>
      <c r="B9" s="117">
        <v>785203.41</v>
      </c>
      <c r="C9" s="117">
        <v>3780</v>
      </c>
      <c r="D9" s="117">
        <v>89120.5</v>
      </c>
      <c r="E9" s="283">
        <v>289960.62</v>
      </c>
      <c r="F9" s="283">
        <v>203027</v>
      </c>
      <c r="G9" s="263">
        <v>0</v>
      </c>
      <c r="H9" s="263">
        <v>321</v>
      </c>
      <c r="I9" s="263">
        <v>187970</v>
      </c>
      <c r="J9" s="263">
        <v>92.27</v>
      </c>
      <c r="M9" s="283">
        <v>2346.66</v>
      </c>
      <c r="N9" s="283">
        <v>991159.3</v>
      </c>
      <c r="O9" s="96">
        <v>376308.9</v>
      </c>
      <c r="S9" s="96">
        <v>458482.5</v>
      </c>
      <c r="T9" s="96">
        <v>201280</v>
      </c>
      <c r="U9" s="118">
        <v>718362.5</v>
      </c>
      <c r="X9" s="118">
        <v>215154.17</v>
      </c>
      <c r="Y9" s="118">
        <v>62819.64</v>
      </c>
      <c r="AB9" s="118">
        <v>19748</v>
      </c>
    </row>
    <row r="10" spans="1:28" x14ac:dyDescent="0.2">
      <c r="A10" s="283" t="s">
        <v>1912</v>
      </c>
      <c r="B10" s="117">
        <v>251598.96</v>
      </c>
      <c r="C10" s="117">
        <v>2659</v>
      </c>
      <c r="D10" s="117">
        <v>127760.47</v>
      </c>
      <c r="E10" s="283">
        <v>882509.14</v>
      </c>
      <c r="F10" s="283">
        <v>220321.03</v>
      </c>
      <c r="H10" s="263">
        <v>798.15</v>
      </c>
      <c r="J10" s="263">
        <v>162.02000000000001</v>
      </c>
      <c r="K10" s="283">
        <v>110000</v>
      </c>
      <c r="M10" s="283">
        <v>19037.509999999998</v>
      </c>
      <c r="N10" s="283">
        <v>169383.81</v>
      </c>
      <c r="O10" s="96">
        <v>330586</v>
      </c>
      <c r="S10" s="96">
        <v>391047.5</v>
      </c>
      <c r="T10" s="96">
        <v>188790</v>
      </c>
      <c r="U10" s="118">
        <v>492807.5</v>
      </c>
      <c r="X10" s="118">
        <v>203371.27</v>
      </c>
      <c r="Y10" s="118">
        <v>103551.19</v>
      </c>
      <c r="AB10" s="118">
        <v>500</v>
      </c>
    </row>
    <row r="11" spans="1:28" x14ac:dyDescent="0.2">
      <c r="A11" s="283" t="s">
        <v>1913</v>
      </c>
      <c r="B11" s="117">
        <v>1446333.18</v>
      </c>
      <c r="C11" s="117">
        <v>72989</v>
      </c>
      <c r="D11" s="117">
        <v>79186.64</v>
      </c>
      <c r="E11" s="283">
        <v>783374.1</v>
      </c>
      <c r="F11" s="283">
        <v>601890.5</v>
      </c>
      <c r="G11" s="263">
        <v>0</v>
      </c>
      <c r="J11" s="263">
        <v>260.82</v>
      </c>
      <c r="K11" s="283">
        <v>4500</v>
      </c>
      <c r="M11" s="283">
        <v>66806.67</v>
      </c>
      <c r="N11" s="283">
        <v>668274.24</v>
      </c>
      <c r="O11" s="96">
        <v>663154.74</v>
      </c>
      <c r="P11" s="96">
        <v>202913</v>
      </c>
      <c r="S11" s="96">
        <v>702781.9</v>
      </c>
      <c r="T11" s="96">
        <v>405746</v>
      </c>
      <c r="U11" s="118">
        <v>1132561.8999999999</v>
      </c>
      <c r="X11" s="118">
        <v>417036.16</v>
      </c>
      <c r="Y11" s="118">
        <v>95895.41</v>
      </c>
      <c r="AB11" s="118">
        <v>45675</v>
      </c>
    </row>
    <row r="12" spans="1:28" x14ac:dyDescent="0.2">
      <c r="A12" s="283" t="s">
        <v>1914</v>
      </c>
      <c r="B12" s="117">
        <v>676588.31</v>
      </c>
      <c r="C12" s="117">
        <v>30440</v>
      </c>
      <c r="D12" s="117">
        <v>52073.83</v>
      </c>
      <c r="E12" s="283">
        <v>775476.52</v>
      </c>
      <c r="F12" s="283">
        <v>215484.79</v>
      </c>
      <c r="I12" s="263">
        <v>29650</v>
      </c>
      <c r="J12" s="263">
        <v>4.09</v>
      </c>
      <c r="M12" s="283">
        <v>1740</v>
      </c>
      <c r="N12" s="283">
        <v>2102009.77</v>
      </c>
      <c r="O12" s="96">
        <v>387781.44</v>
      </c>
      <c r="S12" s="96">
        <v>716630</v>
      </c>
      <c r="T12" s="96">
        <v>44500</v>
      </c>
      <c r="U12" s="118">
        <v>866930</v>
      </c>
      <c r="X12" s="118">
        <v>181845.16</v>
      </c>
      <c r="Y12" s="118">
        <v>72265.850000000006</v>
      </c>
      <c r="AB12" s="118">
        <v>18275</v>
      </c>
    </row>
    <row r="13" spans="1:28" x14ac:dyDescent="0.2">
      <c r="A13" s="283" t="s">
        <v>1915</v>
      </c>
      <c r="B13" s="117">
        <v>623681.79</v>
      </c>
      <c r="C13" s="117">
        <v>22210.75</v>
      </c>
      <c r="D13" s="117">
        <v>122537.24</v>
      </c>
      <c r="E13" s="283">
        <v>1182872.8899999999</v>
      </c>
      <c r="F13" s="283">
        <v>178112.22</v>
      </c>
      <c r="J13" s="263">
        <v>76</v>
      </c>
      <c r="M13" s="283">
        <v>10178.31</v>
      </c>
      <c r="N13" s="283">
        <v>1442563.02</v>
      </c>
      <c r="O13" s="96">
        <v>519232.74</v>
      </c>
      <c r="S13" s="96">
        <v>661277.5</v>
      </c>
      <c r="T13" s="96">
        <v>397420</v>
      </c>
      <c r="U13" s="118">
        <v>1035727.5</v>
      </c>
      <c r="X13" s="118">
        <v>336966.28</v>
      </c>
      <c r="Y13" s="118">
        <v>90920.78</v>
      </c>
      <c r="AB13" s="118">
        <v>10500</v>
      </c>
    </row>
    <row r="14" spans="1:28" x14ac:dyDescent="0.2">
      <c r="A14" s="283" t="s">
        <v>1916</v>
      </c>
      <c r="B14" s="117">
        <v>246236.91</v>
      </c>
      <c r="C14" s="117">
        <v>2074</v>
      </c>
      <c r="D14" s="117">
        <v>71144.53</v>
      </c>
      <c r="E14" s="283">
        <v>1120598.31</v>
      </c>
      <c r="F14" s="283">
        <v>122272.01</v>
      </c>
      <c r="G14" s="263">
        <v>0</v>
      </c>
      <c r="H14" s="263">
        <v>0</v>
      </c>
      <c r="J14" s="263">
        <v>451.6</v>
      </c>
      <c r="K14" s="283">
        <v>39150</v>
      </c>
      <c r="M14" s="283">
        <v>2820.99</v>
      </c>
      <c r="N14" s="283">
        <v>484200</v>
      </c>
      <c r="O14" s="96">
        <v>421254.36</v>
      </c>
      <c r="S14" s="96">
        <v>564180</v>
      </c>
      <c r="T14" s="96">
        <v>319410</v>
      </c>
      <c r="U14" s="118">
        <v>822630</v>
      </c>
      <c r="X14" s="118">
        <v>298606.02</v>
      </c>
      <c r="Y14" s="118">
        <v>67600.149999999994</v>
      </c>
      <c r="AB14" s="118">
        <v>21771</v>
      </c>
    </row>
    <row r="15" spans="1:28" x14ac:dyDescent="0.2">
      <c r="A15" s="283" t="s">
        <v>1917</v>
      </c>
      <c r="B15" s="117">
        <v>1013728.74</v>
      </c>
      <c r="C15" s="117">
        <v>16575</v>
      </c>
      <c r="D15" s="117">
        <v>270509.09000000003</v>
      </c>
      <c r="E15" s="283">
        <v>668004.02</v>
      </c>
      <c r="F15" s="283">
        <v>67232.55</v>
      </c>
      <c r="H15" s="263">
        <v>3282.4</v>
      </c>
      <c r="J15" s="263">
        <v>151</v>
      </c>
      <c r="K15" s="283">
        <v>247354.52</v>
      </c>
      <c r="M15" s="283">
        <v>-64940.86</v>
      </c>
      <c r="N15" s="283">
        <v>1884119.29</v>
      </c>
      <c r="O15" s="96">
        <v>906910.69</v>
      </c>
      <c r="S15" s="96">
        <v>543996.57999999996</v>
      </c>
      <c r="T15" s="96">
        <v>227320</v>
      </c>
      <c r="U15" s="118">
        <v>794962.58</v>
      </c>
      <c r="X15" s="118">
        <v>737734.47</v>
      </c>
      <c r="Y15" s="118">
        <v>233872.56</v>
      </c>
      <c r="AB15" s="118">
        <v>38205</v>
      </c>
    </row>
    <row r="16" spans="1:28" x14ac:dyDescent="0.2">
      <c r="A16" s="283" t="s">
        <v>1918</v>
      </c>
      <c r="B16" s="117">
        <v>294421.96999999997</v>
      </c>
      <c r="C16" s="117">
        <v>0</v>
      </c>
      <c r="D16" s="117">
        <v>45453</v>
      </c>
      <c r="E16" s="283">
        <v>685822.05</v>
      </c>
      <c r="F16" s="283">
        <v>269443.08</v>
      </c>
      <c r="G16" s="263">
        <v>0</v>
      </c>
      <c r="J16" s="263">
        <v>393.86</v>
      </c>
      <c r="N16" s="283">
        <v>2403607</v>
      </c>
      <c r="O16" s="96">
        <v>511935.94</v>
      </c>
      <c r="S16" s="96">
        <v>644118.5</v>
      </c>
      <c r="T16" s="96">
        <v>16000</v>
      </c>
      <c r="U16" s="118">
        <v>907118.5</v>
      </c>
      <c r="X16" s="118">
        <v>166232.60999999999</v>
      </c>
      <c r="Y16" s="118">
        <v>76824.800000000003</v>
      </c>
      <c r="AB16" s="118">
        <v>24364</v>
      </c>
    </row>
    <row r="17" spans="1:28" x14ac:dyDescent="0.2">
      <c r="A17" s="283" t="s">
        <v>1919</v>
      </c>
      <c r="B17" s="117">
        <v>1025484.05</v>
      </c>
      <c r="C17" s="117">
        <v>0</v>
      </c>
      <c r="D17" s="117">
        <v>192728.55</v>
      </c>
      <c r="E17" s="283">
        <v>486701.28</v>
      </c>
      <c r="F17" s="283">
        <v>136063.32999999999</v>
      </c>
      <c r="G17" s="263">
        <v>0</v>
      </c>
      <c r="J17" s="263">
        <v>264.83</v>
      </c>
      <c r="M17" s="283">
        <v>2633.75</v>
      </c>
      <c r="N17" s="283">
        <v>2696435.34</v>
      </c>
      <c r="O17" s="96">
        <v>587981.73</v>
      </c>
      <c r="S17" s="96">
        <v>381884</v>
      </c>
      <c r="T17" s="96">
        <v>50400</v>
      </c>
      <c r="U17" s="118">
        <v>559334</v>
      </c>
      <c r="X17" s="118">
        <v>323993.21999999997</v>
      </c>
      <c r="Y17" s="118">
        <v>60654.62</v>
      </c>
      <c r="AB17" s="118">
        <v>29924</v>
      </c>
    </row>
    <row r="18" spans="1:28" x14ac:dyDescent="0.2">
      <c r="A18" s="283" t="s">
        <v>1920</v>
      </c>
      <c r="B18" s="117">
        <v>845582.14</v>
      </c>
      <c r="C18" s="117">
        <v>37800</v>
      </c>
      <c r="D18" s="117">
        <v>113578.96</v>
      </c>
      <c r="E18" s="283">
        <v>897730.27</v>
      </c>
      <c r="F18" s="283">
        <v>275681.28999999998</v>
      </c>
      <c r="G18" s="263">
        <v>0</v>
      </c>
      <c r="H18" s="263">
        <v>7330</v>
      </c>
      <c r="J18" s="263">
        <v>325.55</v>
      </c>
      <c r="K18" s="283">
        <v>211310</v>
      </c>
      <c r="M18" s="283">
        <v>24362.799999999999</v>
      </c>
      <c r="N18" s="283">
        <v>2510757.66</v>
      </c>
      <c r="O18" s="96">
        <v>576063.61</v>
      </c>
      <c r="P18" s="96">
        <v>57805</v>
      </c>
      <c r="S18" s="96">
        <v>484187</v>
      </c>
      <c r="T18" s="96">
        <v>437360</v>
      </c>
      <c r="U18" s="118">
        <v>931008</v>
      </c>
      <c r="X18" s="118">
        <v>480020.69</v>
      </c>
      <c r="Y18" s="118">
        <v>120089.77</v>
      </c>
      <c r="AB18" s="118">
        <v>31934</v>
      </c>
    </row>
    <row r="19" spans="1:28" x14ac:dyDescent="0.2">
      <c r="A19" s="283" t="s">
        <v>1921</v>
      </c>
      <c r="B19" s="117">
        <v>1750623.49</v>
      </c>
      <c r="C19" s="117">
        <v>0</v>
      </c>
      <c r="D19" s="117">
        <v>134157.04</v>
      </c>
      <c r="E19" s="283">
        <v>3207957.62</v>
      </c>
      <c r="F19" s="283">
        <v>261306.7</v>
      </c>
      <c r="G19" s="263">
        <v>0</v>
      </c>
      <c r="J19" s="263">
        <v>2005</v>
      </c>
      <c r="K19" s="283">
        <v>88120</v>
      </c>
      <c r="M19" s="283">
        <v>4755.7299999999996</v>
      </c>
      <c r="N19" s="283">
        <v>684118.79</v>
      </c>
      <c r="O19" s="96">
        <v>486794.55</v>
      </c>
      <c r="S19" s="96">
        <v>971540</v>
      </c>
      <c r="T19" s="96">
        <v>307860</v>
      </c>
      <c r="U19" s="118">
        <v>1329790</v>
      </c>
      <c r="X19" s="118">
        <v>304767.59999999998</v>
      </c>
      <c r="Y19" s="118">
        <v>139974.39000000001</v>
      </c>
      <c r="AB19" s="118">
        <v>38069</v>
      </c>
    </row>
    <row r="20" spans="1:28" x14ac:dyDescent="0.2">
      <c r="A20" s="283" t="s">
        <v>1922</v>
      </c>
      <c r="B20" s="117">
        <v>204689.24</v>
      </c>
      <c r="C20" s="117">
        <v>3174.5</v>
      </c>
      <c r="D20" s="117">
        <v>61695.91</v>
      </c>
      <c r="E20" s="283">
        <v>494492.32</v>
      </c>
      <c r="F20" s="283">
        <v>140039.22</v>
      </c>
      <c r="H20" s="263">
        <v>1195.0999999999999</v>
      </c>
      <c r="I20" s="263">
        <v>40000</v>
      </c>
      <c r="J20" s="263">
        <v>73.03</v>
      </c>
      <c r="M20" s="283">
        <v>-1583.05</v>
      </c>
      <c r="N20" s="283">
        <v>865361.67</v>
      </c>
      <c r="O20" s="96">
        <v>333956.55</v>
      </c>
      <c r="S20" s="96">
        <v>704137.5</v>
      </c>
      <c r="T20" s="96">
        <v>75910</v>
      </c>
      <c r="U20" s="118">
        <v>843287.5</v>
      </c>
      <c r="X20" s="118">
        <v>174635.17</v>
      </c>
      <c r="Y20" s="118">
        <v>49565.26</v>
      </c>
      <c r="AB20" s="118">
        <v>500</v>
      </c>
    </row>
    <row r="21" spans="1:28" x14ac:dyDescent="0.2">
      <c r="A21" s="283" t="s">
        <v>1923</v>
      </c>
      <c r="B21" s="117">
        <v>354032.35</v>
      </c>
      <c r="C21" s="117">
        <v>13696</v>
      </c>
      <c r="D21" s="117">
        <v>42106.400000000001</v>
      </c>
      <c r="E21" s="283">
        <v>736284.9</v>
      </c>
      <c r="F21" s="283">
        <v>230858.98</v>
      </c>
      <c r="G21" s="263">
        <v>0</v>
      </c>
      <c r="J21" s="263">
        <v>94.34</v>
      </c>
      <c r="M21" s="283">
        <v>15718.32</v>
      </c>
      <c r="N21" s="283">
        <v>1709584.67</v>
      </c>
      <c r="O21" s="96">
        <v>277760.63</v>
      </c>
      <c r="S21" s="96">
        <v>670342.5</v>
      </c>
      <c r="T21" s="96">
        <v>76700</v>
      </c>
      <c r="U21" s="118">
        <v>803642.5</v>
      </c>
      <c r="X21" s="118">
        <v>151128.18</v>
      </c>
      <c r="Y21" s="118">
        <v>105353</v>
      </c>
      <c r="AB21" s="118">
        <v>650</v>
      </c>
    </row>
    <row r="22" spans="1:28" x14ac:dyDescent="0.2">
      <c r="A22" s="283" t="s">
        <v>2027</v>
      </c>
      <c r="B22" s="117">
        <v>161330.25</v>
      </c>
      <c r="C22" s="117">
        <v>8828</v>
      </c>
      <c r="D22" s="117">
        <v>54764.51</v>
      </c>
      <c r="E22" s="283">
        <v>897459.44</v>
      </c>
      <c r="F22" s="283">
        <v>283986.75</v>
      </c>
      <c r="H22" s="263">
        <v>35322.39</v>
      </c>
      <c r="J22" s="263">
        <v>149</v>
      </c>
      <c r="M22" s="283">
        <v>2583.8200000000002</v>
      </c>
      <c r="N22" s="283">
        <v>2287426.9300000002</v>
      </c>
      <c r="O22" s="96">
        <v>303895.77</v>
      </c>
      <c r="R22" s="96">
        <v>30</v>
      </c>
      <c r="S22" s="96">
        <v>475645</v>
      </c>
      <c r="T22" s="96">
        <v>180940</v>
      </c>
      <c r="U22" s="118">
        <v>693460</v>
      </c>
      <c r="X22" s="118">
        <v>264288.64000000001</v>
      </c>
      <c r="Y22" s="118">
        <v>115424.95</v>
      </c>
      <c r="AB22" s="118">
        <v>500</v>
      </c>
    </row>
    <row r="23" spans="1:28" x14ac:dyDescent="0.2">
      <c r="A23" s="283" t="s">
        <v>1924</v>
      </c>
      <c r="B23" s="117">
        <v>55850.36</v>
      </c>
      <c r="C23" s="117">
        <v>0</v>
      </c>
      <c r="D23" s="117">
        <v>37717.620000000003</v>
      </c>
      <c r="E23" s="283">
        <v>890240.56</v>
      </c>
      <c r="F23" s="283">
        <v>138003.26</v>
      </c>
      <c r="G23" s="263">
        <v>0</v>
      </c>
      <c r="H23" s="263">
        <v>37200</v>
      </c>
      <c r="J23" s="263">
        <v>93.09</v>
      </c>
      <c r="M23" s="283">
        <v>33620</v>
      </c>
      <c r="N23" s="283">
        <v>2091979.99</v>
      </c>
      <c r="O23" s="96">
        <v>192425.71</v>
      </c>
      <c r="S23" s="96">
        <v>361890</v>
      </c>
      <c r="T23" s="96">
        <v>7560</v>
      </c>
      <c r="U23" s="118">
        <v>406590</v>
      </c>
      <c r="X23" s="118">
        <v>190974.82</v>
      </c>
      <c r="Y23" s="118">
        <v>96013.61</v>
      </c>
    </row>
    <row r="24" spans="1:28" x14ac:dyDescent="0.2">
      <c r="A24" s="283" t="s">
        <v>1925</v>
      </c>
      <c r="B24" s="117">
        <v>410787.77</v>
      </c>
      <c r="C24" s="117">
        <v>0</v>
      </c>
      <c r="D24" s="117">
        <v>21738.09</v>
      </c>
      <c r="E24" s="283">
        <v>684299.88</v>
      </c>
      <c r="F24" s="283">
        <v>207760.62</v>
      </c>
      <c r="G24" s="263">
        <v>0</v>
      </c>
      <c r="H24" s="263">
        <v>160182.51999999999</v>
      </c>
      <c r="I24" s="263">
        <v>1600</v>
      </c>
      <c r="J24" s="263">
        <v>172.53</v>
      </c>
      <c r="K24" s="283">
        <v>64445</v>
      </c>
      <c r="O24" s="96">
        <v>456284.65</v>
      </c>
      <c r="S24" s="96">
        <v>794317.5</v>
      </c>
      <c r="U24" s="118">
        <v>1030992.5</v>
      </c>
      <c r="X24" s="118">
        <v>250887.11</v>
      </c>
      <c r="Y24" s="118">
        <v>81111.91</v>
      </c>
    </row>
    <row r="25" spans="1:28" x14ac:dyDescent="0.2">
      <c r="A25" s="283" t="s">
        <v>1926</v>
      </c>
      <c r="B25" s="117">
        <v>188404.22</v>
      </c>
      <c r="C25" s="117">
        <v>0</v>
      </c>
      <c r="D25" s="117">
        <v>26405.8</v>
      </c>
      <c r="E25" s="283">
        <v>1117183.32</v>
      </c>
      <c r="F25" s="283">
        <v>121227.51</v>
      </c>
      <c r="G25" s="263">
        <v>350</v>
      </c>
      <c r="H25" s="263">
        <v>37019.24</v>
      </c>
      <c r="J25" s="263">
        <v>279.61</v>
      </c>
      <c r="N25" s="283">
        <v>1967042.37</v>
      </c>
      <c r="O25" s="96">
        <v>144501.10999999999</v>
      </c>
      <c r="S25" s="96">
        <v>991352.5</v>
      </c>
      <c r="T25" s="96">
        <v>19560.29</v>
      </c>
      <c r="U25" s="118">
        <v>1024152.5</v>
      </c>
      <c r="X25" s="118">
        <v>145813.26</v>
      </c>
      <c r="Y25" s="118">
        <v>82107.33</v>
      </c>
    </row>
    <row r="26" spans="1:28" x14ac:dyDescent="0.2">
      <c r="A26" s="283" t="s">
        <v>1927</v>
      </c>
      <c r="B26" s="117">
        <v>336603.69</v>
      </c>
      <c r="C26" s="117">
        <v>0</v>
      </c>
      <c r="D26" s="117">
        <v>46970.71</v>
      </c>
      <c r="E26" s="283">
        <v>670138.64</v>
      </c>
      <c r="F26" s="283">
        <v>143056.32999999999</v>
      </c>
      <c r="H26" s="263">
        <v>80956.570000000007</v>
      </c>
      <c r="I26" s="263">
        <v>45300</v>
      </c>
      <c r="J26" s="263">
        <v>229.06</v>
      </c>
      <c r="N26" s="283">
        <v>1301651.56</v>
      </c>
      <c r="O26" s="96">
        <v>343562.7</v>
      </c>
      <c r="P26" s="96">
        <v>24435.4</v>
      </c>
      <c r="S26" s="96">
        <v>237550</v>
      </c>
      <c r="T26" s="96">
        <v>12500</v>
      </c>
      <c r="U26" s="118">
        <v>307650</v>
      </c>
      <c r="X26" s="118">
        <v>245906.48</v>
      </c>
      <c r="Y26" s="118">
        <v>104806.41</v>
      </c>
    </row>
    <row r="27" spans="1:28" x14ac:dyDescent="0.2">
      <c r="A27" s="283" t="s">
        <v>1928</v>
      </c>
      <c r="B27" s="117">
        <v>289049.61</v>
      </c>
      <c r="C27" s="117">
        <v>0</v>
      </c>
      <c r="D27" s="117">
        <v>29626.71</v>
      </c>
      <c r="E27" s="283">
        <v>1865214.61</v>
      </c>
      <c r="F27" s="283">
        <v>225492.51</v>
      </c>
      <c r="H27" s="263">
        <v>72000</v>
      </c>
      <c r="J27" s="263">
        <v>175</v>
      </c>
      <c r="N27" s="283">
        <v>1776680.82</v>
      </c>
      <c r="O27" s="96">
        <v>590110.28</v>
      </c>
      <c r="S27" s="96">
        <v>452777.1</v>
      </c>
      <c r="T27" s="96">
        <v>9000</v>
      </c>
      <c r="U27" s="118">
        <v>774988.7</v>
      </c>
      <c r="X27" s="118">
        <v>193918.88</v>
      </c>
      <c r="Y27" s="118">
        <v>138372.95000000001</v>
      </c>
    </row>
    <row r="28" spans="1:28" x14ac:dyDescent="0.2">
      <c r="A28" s="283" t="s">
        <v>1929</v>
      </c>
      <c r="B28" s="117">
        <v>924732.54</v>
      </c>
      <c r="C28" s="117">
        <v>13514</v>
      </c>
      <c r="D28" s="117">
        <v>65366.29</v>
      </c>
      <c r="E28" s="283">
        <v>1335431.48</v>
      </c>
      <c r="F28" s="283">
        <v>472512.73</v>
      </c>
      <c r="G28" s="263">
        <v>900</v>
      </c>
      <c r="H28" s="263">
        <v>59240</v>
      </c>
      <c r="I28" s="263">
        <v>159.62</v>
      </c>
      <c r="J28" s="263">
        <v>304.10000000000002</v>
      </c>
      <c r="K28" s="283">
        <v>328742.82</v>
      </c>
      <c r="M28" s="283">
        <v>41110.379999999997</v>
      </c>
      <c r="N28" s="283">
        <v>2074982.75</v>
      </c>
      <c r="O28" s="96">
        <v>1369360.13</v>
      </c>
      <c r="P28" s="96">
        <v>64943.18</v>
      </c>
      <c r="S28" s="96">
        <v>1309402.5</v>
      </c>
      <c r="T28" s="96">
        <v>36300</v>
      </c>
      <c r="U28" s="118">
        <v>1750282.5</v>
      </c>
      <c r="X28" s="118">
        <v>366870</v>
      </c>
      <c r="Y28" s="118">
        <v>146563.54</v>
      </c>
    </row>
    <row r="29" spans="1:28" x14ac:dyDescent="0.2">
      <c r="A29" s="283" t="s">
        <v>1930</v>
      </c>
      <c r="B29" s="117">
        <v>639248.68999999994</v>
      </c>
      <c r="C29" s="117">
        <v>2963.5</v>
      </c>
      <c r="D29" s="117">
        <v>86351.06</v>
      </c>
      <c r="E29" s="283">
        <v>573489.05000000005</v>
      </c>
      <c r="F29" s="283">
        <v>199926.12</v>
      </c>
      <c r="H29" s="263">
        <v>18145</v>
      </c>
      <c r="I29" s="263">
        <v>34490</v>
      </c>
      <c r="J29" s="263">
        <v>151</v>
      </c>
      <c r="N29" s="283">
        <v>1942599.48</v>
      </c>
      <c r="O29" s="96">
        <v>639970</v>
      </c>
      <c r="S29" s="96">
        <v>550590</v>
      </c>
      <c r="T29" s="96">
        <v>12000</v>
      </c>
      <c r="U29" s="118">
        <v>651590</v>
      </c>
      <c r="X29" s="118">
        <v>199034.85</v>
      </c>
      <c r="Y29" s="118">
        <v>75791.7</v>
      </c>
    </row>
    <row r="30" spans="1:28" x14ac:dyDescent="0.2">
      <c r="A30" s="283" t="s">
        <v>1931</v>
      </c>
      <c r="B30" s="117">
        <v>976705.7</v>
      </c>
      <c r="C30" s="117">
        <v>3215.25</v>
      </c>
      <c r="D30" s="117">
        <v>84199.06</v>
      </c>
      <c r="E30" s="283">
        <v>872742.98</v>
      </c>
      <c r="F30" s="283">
        <v>223164.63</v>
      </c>
      <c r="H30" s="263">
        <v>30763.42</v>
      </c>
      <c r="J30" s="263">
        <v>142.69999999999999</v>
      </c>
      <c r="M30" s="283">
        <v>1056.52</v>
      </c>
      <c r="N30" s="283">
        <v>1357301.45</v>
      </c>
      <c r="O30" s="96">
        <v>909003.74</v>
      </c>
      <c r="P30" s="96">
        <v>40160</v>
      </c>
      <c r="S30" s="96">
        <v>192324</v>
      </c>
      <c r="T30" s="96">
        <v>14550</v>
      </c>
      <c r="U30" s="118">
        <v>453424</v>
      </c>
      <c r="X30" s="118">
        <v>193674.36</v>
      </c>
      <c r="Y30" s="118">
        <v>70226.740000000005</v>
      </c>
    </row>
    <row r="31" spans="1:28" x14ac:dyDescent="0.2">
      <c r="A31" s="283" t="s">
        <v>1932</v>
      </c>
      <c r="B31" s="117">
        <v>839818.2</v>
      </c>
      <c r="C31" s="117">
        <v>0</v>
      </c>
      <c r="D31" s="117">
        <v>71348.479999999996</v>
      </c>
      <c r="E31" s="283">
        <v>444055.95</v>
      </c>
      <c r="F31" s="283">
        <v>105213.49</v>
      </c>
      <c r="G31" s="263">
        <v>0</v>
      </c>
      <c r="H31" s="263">
        <v>38672.629999999997</v>
      </c>
      <c r="I31" s="263">
        <v>0.19</v>
      </c>
      <c r="J31" s="263">
        <v>198.4</v>
      </c>
      <c r="K31" s="283">
        <v>9040.66</v>
      </c>
      <c r="M31" s="283">
        <v>662.99</v>
      </c>
      <c r="N31" s="283">
        <v>1339755.76</v>
      </c>
      <c r="O31" s="96">
        <v>1076593.5</v>
      </c>
      <c r="P31" s="96">
        <v>104117.28</v>
      </c>
      <c r="S31" s="96">
        <v>869902.5</v>
      </c>
      <c r="T31" s="96">
        <v>36291.35</v>
      </c>
      <c r="U31" s="118">
        <v>1235152.5</v>
      </c>
      <c r="X31" s="118">
        <v>248066.83</v>
      </c>
      <c r="Y31" s="118">
        <v>60692.73</v>
      </c>
    </row>
    <row r="32" spans="1:28" x14ac:dyDescent="0.2">
      <c r="A32" s="283" t="s">
        <v>1933</v>
      </c>
      <c r="B32" s="117">
        <v>538288.86</v>
      </c>
      <c r="C32" s="117">
        <v>4426</v>
      </c>
      <c r="D32" s="117">
        <v>58469.99</v>
      </c>
      <c r="E32" s="283">
        <v>1080169.21</v>
      </c>
      <c r="F32" s="283">
        <v>150489.99</v>
      </c>
      <c r="H32" s="263">
        <v>29803.08</v>
      </c>
      <c r="J32" s="263">
        <v>137.5</v>
      </c>
      <c r="M32" s="283">
        <v>23958.639999999999</v>
      </c>
      <c r="N32" s="283">
        <v>2103448.6</v>
      </c>
      <c r="O32" s="96">
        <v>741690.85</v>
      </c>
      <c r="S32" s="96">
        <v>587622.5</v>
      </c>
      <c r="T32" s="96">
        <v>8000</v>
      </c>
      <c r="U32" s="118">
        <v>802299.5</v>
      </c>
      <c r="X32" s="118">
        <v>152965.43</v>
      </c>
      <c r="Y32" s="118">
        <v>88926.32</v>
      </c>
    </row>
    <row r="33" spans="1:28" x14ac:dyDescent="0.2">
      <c r="A33" s="283" t="s">
        <v>1934</v>
      </c>
      <c r="B33" s="117">
        <v>750741.55</v>
      </c>
      <c r="C33" s="117">
        <v>465.25</v>
      </c>
      <c r="D33" s="117">
        <v>99172.57</v>
      </c>
      <c r="E33" s="283">
        <v>391715.73</v>
      </c>
      <c r="F33" s="283">
        <v>246659.66</v>
      </c>
      <c r="G33" s="263">
        <v>0</v>
      </c>
      <c r="H33" s="263">
        <v>35564.94</v>
      </c>
      <c r="J33" s="263">
        <v>188.89</v>
      </c>
      <c r="K33" s="283">
        <v>18629.810000000001</v>
      </c>
      <c r="M33" s="283">
        <v>870</v>
      </c>
      <c r="N33" s="283">
        <v>1634028.2</v>
      </c>
      <c r="O33" s="96">
        <v>699196.46</v>
      </c>
      <c r="S33" s="96">
        <v>326412.5</v>
      </c>
      <c r="T33" s="96">
        <v>9000</v>
      </c>
      <c r="U33" s="118">
        <v>518062.5</v>
      </c>
      <c r="X33" s="118">
        <v>163327.45000000001</v>
      </c>
      <c r="Y33" s="118">
        <v>126249.07</v>
      </c>
    </row>
    <row r="34" spans="1:28" x14ac:dyDescent="0.2">
      <c r="A34" s="283" t="s">
        <v>1935</v>
      </c>
      <c r="B34" s="117">
        <v>666965.29</v>
      </c>
      <c r="C34" s="117">
        <v>5584.5</v>
      </c>
      <c r="D34" s="117">
        <v>13446.13</v>
      </c>
      <c r="E34" s="283">
        <v>587308.04</v>
      </c>
      <c r="F34" s="283">
        <v>209200.94</v>
      </c>
      <c r="G34" s="263">
        <v>0</v>
      </c>
      <c r="H34" s="263">
        <v>1700.05</v>
      </c>
      <c r="I34" s="263">
        <v>252850</v>
      </c>
      <c r="J34" s="263">
        <v>224.32</v>
      </c>
      <c r="N34" s="283">
        <v>391756.52</v>
      </c>
      <c r="O34" s="96">
        <v>746649.97</v>
      </c>
      <c r="S34" s="96">
        <v>1012342</v>
      </c>
      <c r="T34" s="96">
        <v>36500</v>
      </c>
      <c r="U34" s="118">
        <v>1207092</v>
      </c>
      <c r="X34" s="118">
        <v>187406.54</v>
      </c>
      <c r="Y34" s="118">
        <v>63555.040000000001</v>
      </c>
      <c r="AB34" s="118">
        <v>500</v>
      </c>
    </row>
    <row r="35" spans="1:28" x14ac:dyDescent="0.2">
      <c r="A35" s="283" t="s">
        <v>1936</v>
      </c>
      <c r="B35" s="117">
        <v>715594.63</v>
      </c>
      <c r="C35" s="117">
        <v>0</v>
      </c>
      <c r="D35" s="117">
        <v>45524.73</v>
      </c>
      <c r="E35" s="283">
        <v>451134.11</v>
      </c>
      <c r="F35" s="283">
        <v>200022.76</v>
      </c>
      <c r="H35" s="263">
        <v>28637.96</v>
      </c>
      <c r="I35" s="263">
        <v>256380</v>
      </c>
      <c r="J35" s="263">
        <v>357.5</v>
      </c>
      <c r="M35" s="283">
        <v>-1296.5</v>
      </c>
      <c r="N35" s="283">
        <v>459399.49</v>
      </c>
      <c r="O35" s="96">
        <v>572702.35</v>
      </c>
      <c r="S35" s="96">
        <v>269702.5</v>
      </c>
      <c r="T35" s="96">
        <v>4060.29</v>
      </c>
      <c r="U35" s="118">
        <v>349058.5</v>
      </c>
      <c r="X35" s="118">
        <v>182207.99</v>
      </c>
      <c r="Y35" s="118">
        <v>65254.01</v>
      </c>
    </row>
    <row r="36" spans="1:28" x14ac:dyDescent="0.2">
      <c r="A36" s="283" t="s">
        <v>1937</v>
      </c>
      <c r="B36" s="117">
        <v>478383.34</v>
      </c>
      <c r="C36" s="117">
        <v>3266</v>
      </c>
      <c r="D36" s="117">
        <v>40558.620000000003</v>
      </c>
      <c r="E36" s="283">
        <v>684234.27</v>
      </c>
      <c r="F36" s="283">
        <v>133234.69</v>
      </c>
      <c r="H36" s="263">
        <v>14175</v>
      </c>
      <c r="J36" s="263">
        <v>136.6</v>
      </c>
      <c r="K36" s="283">
        <v>13761.1</v>
      </c>
      <c r="N36" s="283">
        <v>556569.79</v>
      </c>
      <c r="O36" s="96">
        <v>616852.15</v>
      </c>
      <c r="P36" s="96">
        <v>45000</v>
      </c>
      <c r="S36" s="96">
        <v>468703</v>
      </c>
      <c r="U36" s="118">
        <v>581533</v>
      </c>
      <c r="X36" s="118">
        <v>145882.01</v>
      </c>
      <c r="Y36" s="118">
        <v>79262.559999999998</v>
      </c>
    </row>
    <row r="37" spans="1:28" x14ac:dyDescent="0.2">
      <c r="A37" s="283" t="s">
        <v>1938</v>
      </c>
      <c r="B37" s="117">
        <v>540732.02</v>
      </c>
      <c r="C37" s="117">
        <v>7687.75</v>
      </c>
      <c r="D37" s="117">
        <v>112849.92</v>
      </c>
      <c r="E37" s="283">
        <v>309257.63</v>
      </c>
      <c r="F37" s="283">
        <v>177063.87</v>
      </c>
      <c r="H37" s="263">
        <v>16000</v>
      </c>
      <c r="J37" s="263">
        <v>146.5</v>
      </c>
      <c r="M37" s="283">
        <v>1727.7</v>
      </c>
      <c r="N37" s="283">
        <v>1714982.69</v>
      </c>
      <c r="O37" s="96">
        <v>793703.98</v>
      </c>
      <c r="P37" s="96">
        <v>20000</v>
      </c>
      <c r="S37" s="96">
        <v>567577.5</v>
      </c>
      <c r="T37" s="96">
        <v>16629.71</v>
      </c>
      <c r="U37" s="118">
        <v>755227.5</v>
      </c>
      <c r="X37" s="118">
        <v>227601.89</v>
      </c>
      <c r="Y37" s="118">
        <v>83928.97</v>
      </c>
    </row>
    <row r="38" spans="1:28" x14ac:dyDescent="0.2">
      <c r="A38" s="283" t="s">
        <v>1939</v>
      </c>
      <c r="B38" s="117">
        <v>402045.93</v>
      </c>
      <c r="C38" s="117">
        <v>92.75</v>
      </c>
      <c r="D38" s="117">
        <v>75251.759999999995</v>
      </c>
      <c r="E38" s="283">
        <v>1024639.73</v>
      </c>
      <c r="F38" s="283">
        <v>143877.20000000001</v>
      </c>
      <c r="G38" s="263">
        <v>0</v>
      </c>
      <c r="H38" s="263">
        <v>25180</v>
      </c>
      <c r="J38" s="263">
        <v>237.16</v>
      </c>
      <c r="K38" s="283">
        <v>5400</v>
      </c>
      <c r="N38" s="283">
        <v>2179663.7000000002</v>
      </c>
      <c r="O38" s="96">
        <v>724669.94</v>
      </c>
      <c r="P38" s="96">
        <v>20000</v>
      </c>
      <c r="S38" s="96">
        <v>541592.5</v>
      </c>
      <c r="U38" s="118">
        <v>786942.5</v>
      </c>
      <c r="X38" s="118">
        <v>189245.32</v>
      </c>
      <c r="Y38" s="118">
        <v>140140.06</v>
      </c>
    </row>
    <row r="39" spans="1:28" x14ac:dyDescent="0.2">
      <c r="A39" s="283" t="s">
        <v>1940</v>
      </c>
      <c r="B39" s="117">
        <v>1056756.27</v>
      </c>
      <c r="C39" s="117">
        <v>2475.5</v>
      </c>
      <c r="D39" s="117">
        <v>24281.279999999999</v>
      </c>
      <c r="E39" s="283">
        <v>426528.6</v>
      </c>
      <c r="F39" s="283">
        <v>192253.16</v>
      </c>
      <c r="G39" s="263">
        <v>0</v>
      </c>
      <c r="H39" s="263">
        <v>40550</v>
      </c>
      <c r="J39" s="263">
        <v>0</v>
      </c>
      <c r="N39" s="283">
        <v>1994257.35</v>
      </c>
      <c r="O39" s="96">
        <v>937908.39</v>
      </c>
      <c r="S39" s="96">
        <v>346600</v>
      </c>
      <c r="T39" s="96">
        <v>9000</v>
      </c>
      <c r="U39" s="118">
        <v>642482.5</v>
      </c>
      <c r="X39" s="118">
        <v>166964.84</v>
      </c>
      <c r="Y39" s="118">
        <v>121182.02</v>
      </c>
    </row>
    <row r="40" spans="1:28" x14ac:dyDescent="0.2">
      <c r="A40" s="283" t="s">
        <v>1941</v>
      </c>
      <c r="B40" s="117">
        <v>718462.44</v>
      </c>
      <c r="C40" s="117">
        <v>260</v>
      </c>
      <c r="D40" s="117">
        <v>74062.16</v>
      </c>
      <c r="E40" s="283">
        <v>760526.29</v>
      </c>
      <c r="F40" s="283">
        <v>309672</v>
      </c>
      <c r="G40" s="263">
        <v>0</v>
      </c>
      <c r="H40" s="263">
        <v>31066.16</v>
      </c>
      <c r="I40" s="263">
        <v>249260</v>
      </c>
      <c r="J40" s="263">
        <v>160.88999999999999</v>
      </c>
      <c r="K40" s="283">
        <v>10000</v>
      </c>
      <c r="N40" s="283">
        <v>1560653.49</v>
      </c>
      <c r="O40" s="96">
        <v>747550.55</v>
      </c>
      <c r="S40" s="96">
        <v>695125</v>
      </c>
      <c r="T40" s="96">
        <v>7564.91</v>
      </c>
      <c r="U40" s="118">
        <v>918974</v>
      </c>
      <c r="X40" s="118">
        <v>198597.49</v>
      </c>
      <c r="Y40" s="118">
        <v>135238.15</v>
      </c>
    </row>
    <row r="41" spans="1:28" x14ac:dyDescent="0.2">
      <c r="A41" s="283" t="s">
        <v>2020</v>
      </c>
      <c r="B41" s="117">
        <v>637052.42000000004</v>
      </c>
      <c r="C41" s="117">
        <v>0</v>
      </c>
      <c r="D41" s="117">
        <v>13083.55</v>
      </c>
      <c r="E41" s="283">
        <v>668609.88</v>
      </c>
      <c r="F41" s="283">
        <v>175990.34</v>
      </c>
      <c r="H41" s="263">
        <v>34193.96</v>
      </c>
      <c r="I41" s="263">
        <v>35000</v>
      </c>
      <c r="J41" s="263">
        <v>290</v>
      </c>
      <c r="M41" s="283">
        <v>-23800</v>
      </c>
      <c r="N41" s="283">
        <v>1367149.29</v>
      </c>
      <c r="O41" s="96">
        <v>713496.54</v>
      </c>
      <c r="Q41" s="96">
        <v>0.04</v>
      </c>
      <c r="S41" s="96">
        <v>544638</v>
      </c>
      <c r="T41" s="96">
        <v>17100</v>
      </c>
      <c r="U41" s="118">
        <v>743838</v>
      </c>
      <c r="X41" s="118">
        <v>189404.46</v>
      </c>
      <c r="Y41" s="118">
        <v>86945.9</v>
      </c>
    </row>
    <row r="42" spans="1:28" x14ac:dyDescent="0.2">
      <c r="A42" s="283" t="s">
        <v>1942</v>
      </c>
      <c r="B42" s="117">
        <v>156470.99</v>
      </c>
      <c r="C42" s="117">
        <v>0</v>
      </c>
      <c r="D42" s="117">
        <v>58499.37</v>
      </c>
      <c r="E42" s="283">
        <v>801422.64</v>
      </c>
      <c r="F42" s="283">
        <v>168050.59</v>
      </c>
      <c r="G42" s="263">
        <v>0</v>
      </c>
      <c r="H42" s="263">
        <v>24150</v>
      </c>
      <c r="J42" s="263">
        <v>8552.8700000000008</v>
      </c>
      <c r="K42" s="283">
        <v>97205.48</v>
      </c>
      <c r="M42" s="283">
        <v>-139439.44</v>
      </c>
      <c r="N42" s="283">
        <v>1747176.74</v>
      </c>
      <c r="O42" s="96">
        <v>698362.03</v>
      </c>
      <c r="P42" s="96">
        <v>2794.52</v>
      </c>
      <c r="S42" s="96">
        <v>395778.3</v>
      </c>
      <c r="T42" s="96">
        <v>22100</v>
      </c>
      <c r="U42" s="118">
        <v>913865.3</v>
      </c>
      <c r="W42" s="118">
        <v>290</v>
      </c>
      <c r="X42" s="118">
        <v>217386.29</v>
      </c>
      <c r="Y42" s="118">
        <v>74229.789999999994</v>
      </c>
    </row>
    <row r="43" spans="1:28" x14ac:dyDescent="0.2">
      <c r="A43" s="283" t="s">
        <v>1943</v>
      </c>
      <c r="B43" s="117">
        <v>596367.62</v>
      </c>
      <c r="C43" s="117">
        <v>0</v>
      </c>
      <c r="D43" s="117">
        <v>182145.42</v>
      </c>
      <c r="E43" s="283">
        <v>400907.34</v>
      </c>
      <c r="F43" s="283">
        <v>150339.97</v>
      </c>
      <c r="G43" s="263">
        <v>0</v>
      </c>
      <c r="H43" s="263">
        <v>54425.58</v>
      </c>
      <c r="J43" s="263">
        <v>90</v>
      </c>
      <c r="M43" s="283">
        <v>-4288.03</v>
      </c>
      <c r="N43" s="283">
        <v>2580473.12</v>
      </c>
      <c r="O43" s="96">
        <v>1052938.56</v>
      </c>
      <c r="P43" s="96">
        <v>80000</v>
      </c>
      <c r="Q43" s="96">
        <v>34.28</v>
      </c>
      <c r="S43" s="96">
        <v>544041.1</v>
      </c>
      <c r="T43" s="96">
        <v>44590</v>
      </c>
      <c r="U43" s="118">
        <v>1017643.1</v>
      </c>
      <c r="X43" s="118">
        <v>642087.77</v>
      </c>
      <c r="Y43" s="118">
        <v>69834.03</v>
      </c>
    </row>
    <row r="44" spans="1:28" x14ac:dyDescent="0.2">
      <c r="A44" s="283" t="s">
        <v>1944</v>
      </c>
      <c r="B44" s="117">
        <v>743675.24</v>
      </c>
      <c r="C44" s="117">
        <v>0</v>
      </c>
      <c r="D44" s="117">
        <v>60191.13</v>
      </c>
      <c r="E44" s="283">
        <v>238688.05</v>
      </c>
      <c r="F44" s="283">
        <v>158288.1</v>
      </c>
      <c r="G44" s="263">
        <v>0</v>
      </c>
      <c r="H44" s="263">
        <v>37120</v>
      </c>
      <c r="J44" s="263">
        <v>372.81</v>
      </c>
      <c r="M44" s="283">
        <v>6266.42</v>
      </c>
      <c r="N44" s="283">
        <v>1682922.85</v>
      </c>
      <c r="O44" s="96">
        <v>669141.82999999996</v>
      </c>
      <c r="S44" s="96">
        <v>436096.5</v>
      </c>
      <c r="T44" s="96">
        <v>30938</v>
      </c>
      <c r="U44" s="118">
        <v>719384.5</v>
      </c>
      <c r="X44" s="118">
        <v>274150.87</v>
      </c>
      <c r="Y44" s="118">
        <v>60514.1</v>
      </c>
    </row>
    <row r="45" spans="1:28" x14ac:dyDescent="0.2">
      <c r="A45" s="283" t="s">
        <v>1945</v>
      </c>
      <c r="B45" s="117">
        <v>309508.31</v>
      </c>
      <c r="C45" s="117">
        <v>0</v>
      </c>
      <c r="D45" s="117">
        <v>87112.01</v>
      </c>
      <c r="E45" s="283">
        <v>427342.61</v>
      </c>
      <c r="F45" s="283">
        <v>51894.720000000001</v>
      </c>
      <c r="G45" s="263">
        <v>0</v>
      </c>
      <c r="H45" s="263">
        <v>21276.83</v>
      </c>
      <c r="N45" s="283">
        <v>1664645.88</v>
      </c>
      <c r="O45" s="96">
        <v>331373.84999999998</v>
      </c>
      <c r="P45" s="96">
        <v>145000</v>
      </c>
      <c r="S45" s="96">
        <v>316123.5</v>
      </c>
      <c r="T45" s="96">
        <v>18850</v>
      </c>
      <c r="U45" s="118">
        <v>501803.5</v>
      </c>
      <c r="X45" s="118">
        <v>139747.03</v>
      </c>
      <c r="Y45" s="118">
        <v>74905.94</v>
      </c>
    </row>
    <row r="46" spans="1:28" x14ac:dyDescent="0.2">
      <c r="A46" s="283" t="s">
        <v>1946</v>
      </c>
      <c r="B46" s="117">
        <v>231347.43</v>
      </c>
      <c r="C46" s="117">
        <v>0</v>
      </c>
      <c r="D46" s="117">
        <v>102081.3</v>
      </c>
      <c r="E46" s="283">
        <v>3050865.81</v>
      </c>
      <c r="F46" s="283">
        <v>107865.72</v>
      </c>
      <c r="G46" s="263">
        <v>0</v>
      </c>
      <c r="H46" s="263">
        <v>45767.94</v>
      </c>
      <c r="N46" s="283">
        <v>349948.56</v>
      </c>
      <c r="O46" s="96">
        <v>692424.09</v>
      </c>
      <c r="P46" s="96">
        <v>83000</v>
      </c>
      <c r="Q46" s="96">
        <v>1072.94</v>
      </c>
      <c r="S46" s="96">
        <v>556360</v>
      </c>
      <c r="T46" s="96">
        <v>30350.1</v>
      </c>
      <c r="U46" s="118">
        <v>892274</v>
      </c>
      <c r="X46" s="118">
        <v>424619.47</v>
      </c>
      <c r="Y46" s="118">
        <v>98128.02</v>
      </c>
    </row>
    <row r="47" spans="1:28" x14ac:dyDescent="0.2">
      <c r="A47" s="283" t="s">
        <v>1947</v>
      </c>
      <c r="B47" s="117">
        <v>636006.49</v>
      </c>
      <c r="C47" s="117">
        <v>0</v>
      </c>
      <c r="D47" s="117">
        <v>37679.94</v>
      </c>
      <c r="E47" s="283">
        <v>561206.30000000005</v>
      </c>
      <c r="F47" s="283">
        <v>61838.239999999998</v>
      </c>
      <c r="G47" s="263">
        <v>0</v>
      </c>
      <c r="H47" s="263">
        <v>26250</v>
      </c>
      <c r="J47" s="263">
        <v>0</v>
      </c>
      <c r="M47" s="283">
        <v>-4512.46</v>
      </c>
      <c r="N47" s="283">
        <v>1610762.41</v>
      </c>
      <c r="O47" s="96">
        <v>683293.26</v>
      </c>
      <c r="S47" s="96">
        <v>483924.5</v>
      </c>
      <c r="T47" s="96">
        <v>27600</v>
      </c>
      <c r="U47" s="118">
        <v>861787.5</v>
      </c>
      <c r="X47" s="118">
        <v>228847.38</v>
      </c>
      <c r="Y47" s="118">
        <v>71849.91</v>
      </c>
    </row>
    <row r="48" spans="1:28" x14ac:dyDescent="0.2">
      <c r="A48" s="283" t="s">
        <v>1948</v>
      </c>
      <c r="B48" s="117">
        <v>490537.39</v>
      </c>
      <c r="C48" s="117">
        <v>0</v>
      </c>
      <c r="D48" s="117">
        <v>68906.47</v>
      </c>
      <c r="E48" s="283">
        <v>583008.30000000005</v>
      </c>
      <c r="F48" s="283">
        <v>51536.82</v>
      </c>
      <c r="G48" s="263">
        <v>0</v>
      </c>
      <c r="H48" s="263">
        <v>21892</v>
      </c>
      <c r="N48" s="283">
        <v>2707380.46</v>
      </c>
      <c r="O48" s="96">
        <v>638269.59</v>
      </c>
      <c r="P48" s="96">
        <v>28800</v>
      </c>
      <c r="S48" s="96">
        <v>582242.5</v>
      </c>
      <c r="T48" s="96">
        <v>20340</v>
      </c>
      <c r="U48" s="118">
        <v>971742.5</v>
      </c>
      <c r="X48" s="118">
        <v>254507.93</v>
      </c>
      <c r="Y48" s="118">
        <v>87604.27</v>
      </c>
    </row>
    <row r="49" spans="1:27" x14ac:dyDescent="0.2">
      <c r="A49" s="283" t="s">
        <v>2021</v>
      </c>
      <c r="B49" s="117">
        <v>522096.22</v>
      </c>
      <c r="C49" s="117">
        <v>0</v>
      </c>
      <c r="D49" s="117">
        <v>22174.54</v>
      </c>
      <c r="E49" s="283">
        <v>554113.18000000005</v>
      </c>
      <c r="F49" s="283">
        <v>139608.10999999999</v>
      </c>
      <c r="G49" s="263">
        <v>0</v>
      </c>
      <c r="H49" s="263">
        <v>19464.09</v>
      </c>
      <c r="J49" s="263">
        <v>0</v>
      </c>
      <c r="N49" s="283">
        <v>2321309.19</v>
      </c>
      <c r="O49" s="96">
        <v>343348.9</v>
      </c>
      <c r="P49" s="96">
        <v>75000</v>
      </c>
      <c r="S49" s="96">
        <v>386199.2</v>
      </c>
      <c r="T49" s="96">
        <v>27600</v>
      </c>
      <c r="U49" s="118">
        <v>496729.2</v>
      </c>
      <c r="X49" s="118">
        <v>165094.14000000001</v>
      </c>
      <c r="Y49" s="118">
        <v>79641.86</v>
      </c>
    </row>
    <row r="50" spans="1:27" x14ac:dyDescent="0.2">
      <c r="A50" s="283" t="s">
        <v>2031</v>
      </c>
      <c r="B50" s="117">
        <v>662946.06000000006</v>
      </c>
      <c r="C50" s="117">
        <v>0</v>
      </c>
      <c r="D50" s="117">
        <v>53077.46</v>
      </c>
      <c r="E50" s="283">
        <v>1361859.97</v>
      </c>
      <c r="F50" s="283">
        <v>199825.85</v>
      </c>
      <c r="G50" s="263">
        <v>0</v>
      </c>
      <c r="H50" s="263">
        <v>26250</v>
      </c>
      <c r="J50" s="263">
        <v>0</v>
      </c>
      <c r="M50" s="283">
        <v>8180.46</v>
      </c>
      <c r="N50" s="283">
        <v>991778.49</v>
      </c>
      <c r="O50" s="96">
        <v>353987.63</v>
      </c>
      <c r="Q50" s="96">
        <v>30.7</v>
      </c>
      <c r="S50" s="96">
        <v>301011.28999999998</v>
      </c>
      <c r="T50" s="96">
        <v>23100</v>
      </c>
      <c r="U50" s="118">
        <v>399771.29</v>
      </c>
      <c r="W50" s="118">
        <v>700</v>
      </c>
      <c r="X50" s="118">
        <v>161016.95999999999</v>
      </c>
      <c r="Y50" s="118">
        <v>77894.12</v>
      </c>
    </row>
    <row r="51" spans="1:27" x14ac:dyDescent="0.2">
      <c r="A51" s="283" t="s">
        <v>2032</v>
      </c>
      <c r="B51" s="117">
        <v>292151.01</v>
      </c>
      <c r="C51" s="117">
        <v>0</v>
      </c>
      <c r="D51" s="117">
        <v>88033.03</v>
      </c>
      <c r="E51" s="283">
        <v>2764231.16</v>
      </c>
      <c r="F51" s="283">
        <v>62933.93</v>
      </c>
      <c r="H51" s="263">
        <v>25000</v>
      </c>
      <c r="J51" s="263">
        <v>0</v>
      </c>
      <c r="N51" s="283">
        <v>667821.93000000005</v>
      </c>
      <c r="O51" s="96">
        <v>340834.74</v>
      </c>
      <c r="Q51" s="96">
        <v>30.44</v>
      </c>
      <c r="S51" s="96">
        <v>473067.8</v>
      </c>
      <c r="T51" s="96">
        <v>38100</v>
      </c>
      <c r="U51" s="118">
        <v>594267.80000000005</v>
      </c>
      <c r="X51" s="118">
        <v>158183.32999999999</v>
      </c>
      <c r="Y51" s="118">
        <v>85336.71</v>
      </c>
    </row>
    <row r="52" spans="1:27" x14ac:dyDescent="0.2">
      <c r="A52" s="283" t="s">
        <v>1949</v>
      </c>
      <c r="B52" s="117">
        <v>516510.42</v>
      </c>
      <c r="C52" s="117">
        <v>38757</v>
      </c>
      <c r="D52" s="117">
        <v>10054.42</v>
      </c>
      <c r="E52" s="283">
        <v>858079.82</v>
      </c>
      <c r="F52" s="283">
        <v>168258.02</v>
      </c>
      <c r="G52" s="263">
        <v>27460</v>
      </c>
      <c r="H52" s="263">
        <v>8116.77</v>
      </c>
      <c r="J52" s="263">
        <v>2388</v>
      </c>
      <c r="N52" s="283">
        <v>2139773.89</v>
      </c>
      <c r="O52" s="96">
        <v>384408</v>
      </c>
      <c r="Q52" s="96">
        <v>294.27</v>
      </c>
      <c r="S52" s="96">
        <v>292215</v>
      </c>
      <c r="U52" s="118">
        <v>292215</v>
      </c>
      <c r="X52" s="118">
        <v>165963.19</v>
      </c>
      <c r="Y52" s="118">
        <v>90243.94</v>
      </c>
      <c r="AA52" s="118">
        <v>2468</v>
      </c>
    </row>
    <row r="53" spans="1:27" x14ac:dyDescent="0.2">
      <c r="A53" s="283" t="s">
        <v>1950</v>
      </c>
      <c r="B53" s="117">
        <v>489798.95</v>
      </c>
      <c r="C53" s="117">
        <v>75108</v>
      </c>
      <c r="D53" s="117">
        <v>7649</v>
      </c>
      <c r="E53" s="283">
        <v>399331.32</v>
      </c>
      <c r="F53" s="283">
        <v>130069.86</v>
      </c>
      <c r="G53" s="263">
        <v>4550</v>
      </c>
      <c r="H53" s="263">
        <v>6658.29</v>
      </c>
      <c r="J53" s="263">
        <v>972</v>
      </c>
      <c r="N53" s="283">
        <v>293207.49</v>
      </c>
      <c r="O53" s="96">
        <v>308299.48</v>
      </c>
      <c r="Q53" s="96">
        <v>300.19</v>
      </c>
      <c r="S53" s="96">
        <v>205927.5</v>
      </c>
      <c r="U53" s="118">
        <v>205927.5</v>
      </c>
      <c r="X53" s="118">
        <v>95312.14</v>
      </c>
      <c r="Y53" s="118">
        <v>41612.58</v>
      </c>
      <c r="AA53" s="118">
        <v>1772</v>
      </c>
    </row>
    <row r="54" spans="1:27" x14ac:dyDescent="0.2">
      <c r="A54" s="283" t="s">
        <v>1951</v>
      </c>
      <c r="B54" s="117">
        <v>367666.87</v>
      </c>
      <c r="C54" s="117">
        <v>52058</v>
      </c>
      <c r="D54" s="117">
        <v>33518.959999999999</v>
      </c>
      <c r="E54" s="283">
        <v>883722.68</v>
      </c>
      <c r="F54" s="283">
        <v>127180.89</v>
      </c>
      <c r="G54" s="263">
        <v>2527</v>
      </c>
      <c r="H54" s="263">
        <v>9929.67</v>
      </c>
      <c r="J54" s="263">
        <v>9582</v>
      </c>
      <c r="M54" s="283">
        <v>-85.13</v>
      </c>
      <c r="N54" s="283">
        <v>1946315.03</v>
      </c>
      <c r="O54" s="96">
        <v>569846.92000000004</v>
      </c>
      <c r="Q54" s="96">
        <v>141.56</v>
      </c>
      <c r="S54" s="96">
        <v>221305</v>
      </c>
      <c r="U54" s="118">
        <v>338285</v>
      </c>
      <c r="X54" s="118">
        <v>180838.01</v>
      </c>
      <c r="Y54" s="118">
        <v>129298.6</v>
      </c>
      <c r="AA54" s="118">
        <v>1310</v>
      </c>
    </row>
    <row r="55" spans="1:27" x14ac:dyDescent="0.2">
      <c r="A55" s="283" t="s">
        <v>1952</v>
      </c>
      <c r="B55" s="117">
        <v>823435.32</v>
      </c>
      <c r="C55" s="117">
        <v>90078.5</v>
      </c>
      <c r="D55" s="117">
        <v>83736.929999999993</v>
      </c>
      <c r="E55" s="283">
        <v>872069.52</v>
      </c>
      <c r="F55" s="283">
        <v>370355.92</v>
      </c>
      <c r="G55" s="263">
        <v>14700</v>
      </c>
      <c r="H55" s="263">
        <v>32016.35</v>
      </c>
      <c r="J55" s="263">
        <v>6277</v>
      </c>
      <c r="N55" s="283">
        <v>2217512.62</v>
      </c>
      <c r="O55" s="96">
        <v>910838.86</v>
      </c>
      <c r="Q55" s="96">
        <v>814.14</v>
      </c>
      <c r="S55" s="96">
        <v>509410</v>
      </c>
      <c r="U55" s="118">
        <v>627120</v>
      </c>
      <c r="X55" s="118">
        <v>289705.03999999998</v>
      </c>
      <c r="Y55" s="118">
        <v>165583.26999999999</v>
      </c>
    </row>
    <row r="56" spans="1:27" x14ac:dyDescent="0.2">
      <c r="A56" s="283" t="s">
        <v>1953</v>
      </c>
      <c r="B56" s="117">
        <v>599223.03</v>
      </c>
      <c r="C56" s="117">
        <v>108244.5</v>
      </c>
      <c r="D56" s="117">
        <v>52839.67</v>
      </c>
      <c r="E56" s="283">
        <v>797537.33</v>
      </c>
      <c r="F56" s="283">
        <v>155029.79</v>
      </c>
      <c r="G56" s="263">
        <v>5900</v>
      </c>
      <c r="H56" s="263">
        <v>25622.91</v>
      </c>
      <c r="J56" s="263">
        <v>6811</v>
      </c>
      <c r="M56" s="283">
        <v>-59.5</v>
      </c>
      <c r="N56" s="283">
        <v>1921030.3</v>
      </c>
      <c r="O56" s="96">
        <v>834593.32</v>
      </c>
      <c r="Q56" s="96">
        <v>607.38</v>
      </c>
      <c r="S56" s="96">
        <v>448525</v>
      </c>
      <c r="U56" s="118">
        <v>627775</v>
      </c>
      <c r="X56" s="118">
        <v>297345.96999999997</v>
      </c>
      <c r="Y56" s="118">
        <v>154667.89000000001</v>
      </c>
      <c r="AA56" s="118">
        <v>321</v>
      </c>
    </row>
    <row r="57" spans="1:27" x14ac:dyDescent="0.2">
      <c r="A57" s="283" t="s">
        <v>1954</v>
      </c>
      <c r="B57" s="117">
        <v>508117.42</v>
      </c>
      <c r="C57" s="117">
        <v>30641</v>
      </c>
      <c r="D57" s="117">
        <v>47318</v>
      </c>
      <c r="E57" s="283">
        <v>726744.04</v>
      </c>
      <c r="F57" s="283">
        <v>168758.49</v>
      </c>
      <c r="G57" s="263">
        <v>11405</v>
      </c>
      <c r="H57" s="263">
        <v>23156.91</v>
      </c>
      <c r="J57" s="263">
        <v>1218</v>
      </c>
      <c r="M57" s="283">
        <v>-2679.19</v>
      </c>
      <c r="N57" s="283">
        <v>1915444.77</v>
      </c>
      <c r="O57" s="96">
        <v>740811.23</v>
      </c>
      <c r="Q57" s="96">
        <v>149.21</v>
      </c>
      <c r="S57" s="96">
        <v>520192.5</v>
      </c>
      <c r="U57" s="118">
        <v>666466.5</v>
      </c>
      <c r="X57" s="118">
        <v>234780.58</v>
      </c>
      <c r="Y57" s="118">
        <v>159066.32</v>
      </c>
      <c r="AA57" s="118">
        <v>6966</v>
      </c>
    </row>
    <row r="58" spans="1:27" x14ac:dyDescent="0.2">
      <c r="A58" s="283" t="s">
        <v>1955</v>
      </c>
      <c r="B58" s="117">
        <v>295736.19</v>
      </c>
      <c r="C58" s="117">
        <v>37335.5</v>
      </c>
      <c r="D58" s="117">
        <v>23483.58</v>
      </c>
      <c r="E58" s="283">
        <v>698885.27</v>
      </c>
      <c r="F58" s="283">
        <v>168207.81</v>
      </c>
      <c r="G58" s="263">
        <v>35766</v>
      </c>
      <c r="H58" s="263">
        <v>15564.97</v>
      </c>
      <c r="J58" s="263">
        <v>1879</v>
      </c>
      <c r="M58" s="283">
        <v>-24.34</v>
      </c>
      <c r="N58" s="283">
        <v>1650781.62</v>
      </c>
      <c r="O58" s="96">
        <v>489200.38</v>
      </c>
      <c r="Q58" s="96">
        <v>285.37</v>
      </c>
      <c r="S58" s="96">
        <v>228532.5</v>
      </c>
      <c r="U58" s="118">
        <v>357331.5</v>
      </c>
      <c r="X58" s="118">
        <v>183237.64</v>
      </c>
      <c r="Y58" s="118">
        <v>137063.06</v>
      </c>
      <c r="AA58" s="118">
        <v>2333</v>
      </c>
    </row>
    <row r="59" spans="1:27" x14ac:dyDescent="0.2">
      <c r="A59" s="283" t="s">
        <v>1956</v>
      </c>
      <c r="B59" s="117">
        <v>321908.25</v>
      </c>
      <c r="C59" s="117">
        <v>52272</v>
      </c>
      <c r="D59" s="117">
        <v>25567.45</v>
      </c>
      <c r="E59" s="283">
        <v>922414.22</v>
      </c>
      <c r="F59" s="283">
        <v>141890.47</v>
      </c>
      <c r="G59" s="263">
        <v>810</v>
      </c>
      <c r="H59" s="263">
        <v>19654.72</v>
      </c>
      <c r="J59" s="263">
        <v>1580.88</v>
      </c>
      <c r="M59" s="283">
        <v>-108.11</v>
      </c>
      <c r="N59" s="283">
        <v>2032099.69</v>
      </c>
      <c r="O59" s="96">
        <v>732513.48</v>
      </c>
      <c r="Q59" s="96">
        <v>35.69</v>
      </c>
      <c r="S59" s="96">
        <v>290850</v>
      </c>
      <c r="U59" s="118">
        <v>498950</v>
      </c>
      <c r="X59" s="118">
        <v>167177.21</v>
      </c>
      <c r="Y59" s="118">
        <v>142554.32</v>
      </c>
      <c r="AA59" s="118">
        <v>2639</v>
      </c>
    </row>
    <row r="60" spans="1:27" x14ac:dyDescent="0.2">
      <c r="A60" s="283" t="s">
        <v>1957</v>
      </c>
      <c r="B60" s="117">
        <v>449594.98</v>
      </c>
      <c r="C60" s="117">
        <v>141556.5</v>
      </c>
      <c r="D60" s="117">
        <v>44750</v>
      </c>
      <c r="E60" s="283">
        <v>1513604.58</v>
      </c>
      <c r="F60" s="283">
        <v>137134</v>
      </c>
      <c r="G60" s="263">
        <v>15100</v>
      </c>
      <c r="H60" s="263">
        <v>53169.52</v>
      </c>
      <c r="J60" s="263">
        <v>9202</v>
      </c>
      <c r="N60" s="283">
        <v>1174038.5</v>
      </c>
      <c r="O60" s="96">
        <v>1164651.22</v>
      </c>
      <c r="Q60" s="96">
        <v>225.07</v>
      </c>
      <c r="S60" s="96">
        <v>401992.5</v>
      </c>
      <c r="U60" s="118">
        <v>651692.5</v>
      </c>
      <c r="X60" s="118">
        <v>354942.62</v>
      </c>
      <c r="Y60" s="118">
        <v>166079.96</v>
      </c>
      <c r="AA60" s="118">
        <v>11204.5</v>
      </c>
    </row>
    <row r="61" spans="1:27" x14ac:dyDescent="0.2">
      <c r="A61" s="283" t="s">
        <v>1958</v>
      </c>
      <c r="B61" s="117">
        <v>1004915.88</v>
      </c>
      <c r="C61" s="117">
        <v>308552.5</v>
      </c>
      <c r="D61" s="117">
        <v>70397.22</v>
      </c>
      <c r="E61" s="283">
        <v>1026154.52</v>
      </c>
      <c r="F61" s="283">
        <v>564697.23</v>
      </c>
      <c r="G61" s="263">
        <v>14400</v>
      </c>
      <c r="H61" s="263">
        <v>59830.18</v>
      </c>
      <c r="J61" s="263">
        <v>10474</v>
      </c>
      <c r="M61" s="283">
        <v>-237.55</v>
      </c>
      <c r="N61" s="283">
        <v>3795531.45</v>
      </c>
      <c r="O61" s="96">
        <v>1241586.31</v>
      </c>
      <c r="Q61" s="96">
        <v>1043.3</v>
      </c>
      <c r="S61" s="96">
        <v>718130</v>
      </c>
      <c r="U61" s="118">
        <v>1021848</v>
      </c>
      <c r="W61" s="118">
        <v>300</v>
      </c>
      <c r="X61" s="118">
        <v>336078.36</v>
      </c>
      <c r="Y61" s="118">
        <v>284998.15999999997</v>
      </c>
      <c r="AA61" s="118">
        <v>101</v>
      </c>
    </row>
    <row r="62" spans="1:27" x14ac:dyDescent="0.2">
      <c r="A62" s="283" t="s">
        <v>1959</v>
      </c>
      <c r="B62" s="117">
        <v>305005.15000000002</v>
      </c>
      <c r="C62" s="117">
        <v>100298</v>
      </c>
      <c r="D62" s="117">
        <v>35388.15</v>
      </c>
      <c r="E62" s="283">
        <v>522634.28</v>
      </c>
      <c r="F62" s="283">
        <v>175124.54</v>
      </c>
      <c r="G62" s="263">
        <v>6460</v>
      </c>
      <c r="H62" s="263">
        <v>28359.53</v>
      </c>
      <c r="J62" s="263">
        <v>4532</v>
      </c>
      <c r="M62" s="283">
        <v>-630</v>
      </c>
      <c r="N62" s="283">
        <v>1606269.64</v>
      </c>
      <c r="O62" s="96">
        <v>807603.78</v>
      </c>
      <c r="Q62" s="96">
        <v>140</v>
      </c>
      <c r="S62" s="96">
        <v>337907.5</v>
      </c>
      <c r="U62" s="118">
        <v>496357.5</v>
      </c>
      <c r="X62" s="118">
        <v>272302.23</v>
      </c>
      <c r="Y62" s="118">
        <v>160887.1</v>
      </c>
      <c r="AA62" s="118">
        <v>6429</v>
      </c>
    </row>
    <row r="63" spans="1:27" x14ac:dyDescent="0.2">
      <c r="A63" s="283" t="s">
        <v>1960</v>
      </c>
      <c r="B63" s="117">
        <v>348122.91</v>
      </c>
      <c r="C63" s="117">
        <v>136598.5</v>
      </c>
      <c r="D63" s="117">
        <v>26317.35</v>
      </c>
      <c r="E63" s="283">
        <v>512613.54</v>
      </c>
      <c r="F63" s="283">
        <v>125727.45</v>
      </c>
      <c r="G63" s="263">
        <v>12000</v>
      </c>
      <c r="H63" s="263">
        <v>25070.98</v>
      </c>
      <c r="J63" s="263">
        <v>11220.49</v>
      </c>
      <c r="K63" s="283">
        <v>14282.8</v>
      </c>
      <c r="M63" s="283">
        <v>-214.2</v>
      </c>
      <c r="N63" s="283">
        <v>2640334.33</v>
      </c>
      <c r="O63" s="96">
        <v>557228.89</v>
      </c>
      <c r="Q63" s="96">
        <v>287.08</v>
      </c>
      <c r="S63" s="96">
        <v>429075</v>
      </c>
      <c r="U63" s="118">
        <v>429075</v>
      </c>
      <c r="X63" s="118">
        <v>267588.15999999997</v>
      </c>
      <c r="Y63" s="118">
        <v>117666.46</v>
      </c>
      <c r="AA63" s="118">
        <v>5484</v>
      </c>
    </row>
    <row r="64" spans="1:27" x14ac:dyDescent="0.2">
      <c r="A64" s="283" t="s">
        <v>2022</v>
      </c>
      <c r="B64" s="117">
        <v>253211.3</v>
      </c>
      <c r="C64" s="117">
        <v>54915</v>
      </c>
      <c r="D64" s="117">
        <v>10439.33</v>
      </c>
      <c r="E64" s="283">
        <v>1624460.14</v>
      </c>
      <c r="F64" s="283">
        <v>146672.54</v>
      </c>
      <c r="G64" s="263">
        <v>11520</v>
      </c>
      <c r="H64" s="263">
        <v>17020.03</v>
      </c>
      <c r="J64" s="263">
        <v>2288</v>
      </c>
      <c r="M64" s="283">
        <v>-15.66</v>
      </c>
      <c r="N64" s="283">
        <v>2029021.21</v>
      </c>
      <c r="O64" s="96">
        <v>356332.5</v>
      </c>
      <c r="Q64" s="96">
        <v>48.44</v>
      </c>
      <c r="S64" s="96">
        <v>261817.5</v>
      </c>
      <c r="U64" s="118">
        <v>261817.5</v>
      </c>
      <c r="X64" s="118">
        <v>130017.76</v>
      </c>
      <c r="Y64" s="118">
        <v>172787.02</v>
      </c>
      <c r="AA64" s="118">
        <v>3758.5</v>
      </c>
    </row>
    <row r="65" spans="1:28" x14ac:dyDescent="0.2">
      <c r="A65" s="283" t="s">
        <v>1961</v>
      </c>
      <c r="B65" s="117">
        <v>616852.93999999994</v>
      </c>
      <c r="C65" s="117">
        <v>0</v>
      </c>
      <c r="D65" s="117">
        <v>27233.34</v>
      </c>
      <c r="E65" s="283">
        <v>2383633.8199999998</v>
      </c>
      <c r="F65" s="283">
        <v>17936.14</v>
      </c>
      <c r="G65" s="263">
        <v>15205</v>
      </c>
      <c r="H65" s="263">
        <v>22050</v>
      </c>
      <c r="J65" s="263">
        <v>0</v>
      </c>
      <c r="M65" s="283">
        <v>268</v>
      </c>
      <c r="N65" s="283">
        <v>849648.43</v>
      </c>
      <c r="O65" s="96">
        <v>503092.28</v>
      </c>
      <c r="S65" s="96">
        <v>586847.5</v>
      </c>
      <c r="T65" s="96">
        <v>24500</v>
      </c>
      <c r="U65" s="118">
        <v>591347.5</v>
      </c>
      <c r="X65" s="118">
        <v>181695.65</v>
      </c>
      <c r="Y65" s="118">
        <v>59878.68</v>
      </c>
    </row>
    <row r="66" spans="1:28" x14ac:dyDescent="0.2">
      <c r="A66" s="283" t="s">
        <v>1962</v>
      </c>
      <c r="B66" s="117">
        <v>872214</v>
      </c>
      <c r="C66" s="117">
        <v>0</v>
      </c>
      <c r="D66" s="117">
        <v>15191.4</v>
      </c>
      <c r="E66" s="283">
        <v>632368.31000000006</v>
      </c>
      <c r="F66" s="283">
        <v>40789.71</v>
      </c>
      <c r="J66" s="263">
        <v>0</v>
      </c>
      <c r="M66" s="283">
        <v>-50621.01</v>
      </c>
      <c r="N66" s="283">
        <v>236925.61</v>
      </c>
      <c r="O66" s="96">
        <v>518708.39</v>
      </c>
      <c r="P66" s="96">
        <v>107260</v>
      </c>
      <c r="S66" s="96">
        <v>520555</v>
      </c>
      <c r="T66" s="96">
        <v>24500</v>
      </c>
      <c r="U66" s="118">
        <v>525055</v>
      </c>
      <c r="X66" s="118">
        <v>182093.82</v>
      </c>
      <c r="Y66" s="118">
        <v>78010.09</v>
      </c>
    </row>
    <row r="67" spans="1:28" x14ac:dyDescent="0.2">
      <c r="A67" s="283" t="s">
        <v>1963</v>
      </c>
      <c r="B67" s="117">
        <v>600964.34</v>
      </c>
      <c r="C67" s="117">
        <v>0</v>
      </c>
      <c r="D67" s="117">
        <v>96863.53</v>
      </c>
      <c r="E67" s="283">
        <v>638325.41</v>
      </c>
      <c r="F67" s="283">
        <v>48713.99</v>
      </c>
      <c r="G67" s="263">
        <v>15100</v>
      </c>
      <c r="H67" s="263">
        <v>27738.12</v>
      </c>
      <c r="J67" s="263">
        <v>0</v>
      </c>
      <c r="M67" s="283">
        <v>-38.590000000000003</v>
      </c>
      <c r="N67" s="283">
        <v>1982889.72</v>
      </c>
      <c r="O67" s="96">
        <v>681214.11</v>
      </c>
      <c r="S67" s="96">
        <v>504377.5</v>
      </c>
      <c r="T67" s="96">
        <v>24500</v>
      </c>
      <c r="U67" s="118">
        <v>588677.5</v>
      </c>
      <c r="X67" s="118">
        <v>248452.59</v>
      </c>
      <c r="Y67" s="118">
        <v>61119</v>
      </c>
    </row>
    <row r="68" spans="1:28" x14ac:dyDescent="0.2">
      <c r="A68" s="283" t="s">
        <v>1964</v>
      </c>
      <c r="B68" s="117">
        <v>593972.97</v>
      </c>
      <c r="C68" s="117">
        <v>0</v>
      </c>
      <c r="D68" s="117">
        <v>67947.899999999994</v>
      </c>
      <c r="E68" s="283">
        <v>792486.22</v>
      </c>
      <c r="F68" s="283">
        <v>58135.03</v>
      </c>
      <c r="G68" s="263">
        <v>13931</v>
      </c>
      <c r="H68" s="263">
        <v>20375.66</v>
      </c>
      <c r="J68" s="263">
        <v>0</v>
      </c>
      <c r="M68" s="283">
        <v>546.70000000000005</v>
      </c>
      <c r="N68" s="283">
        <v>2283492.7400000002</v>
      </c>
      <c r="O68" s="96">
        <v>571369.88</v>
      </c>
      <c r="P68" s="96">
        <v>28000</v>
      </c>
      <c r="S68" s="96">
        <v>501605</v>
      </c>
      <c r="T68" s="96">
        <v>24500</v>
      </c>
      <c r="U68" s="118">
        <v>577005</v>
      </c>
      <c r="X68" s="118">
        <v>249109.95</v>
      </c>
      <c r="Y68" s="118">
        <v>76346.48</v>
      </c>
    </row>
    <row r="69" spans="1:28" x14ac:dyDescent="0.2">
      <c r="A69" s="283" t="s">
        <v>2019</v>
      </c>
      <c r="B69" s="117">
        <v>413129.53</v>
      </c>
      <c r="C69" s="117">
        <v>0</v>
      </c>
      <c r="D69" s="117">
        <v>15326.27</v>
      </c>
      <c r="E69" s="283">
        <v>2128900.39</v>
      </c>
      <c r="F69" s="283">
        <v>73256.990000000005</v>
      </c>
      <c r="G69" s="263">
        <v>11624</v>
      </c>
      <c r="H69" s="263">
        <v>12880</v>
      </c>
      <c r="J69" s="263">
        <v>0</v>
      </c>
      <c r="N69" s="283">
        <v>355552.49</v>
      </c>
      <c r="O69" s="96">
        <v>520918.91</v>
      </c>
      <c r="S69" s="96">
        <v>232237.5</v>
      </c>
      <c r="T69" s="96">
        <v>20000</v>
      </c>
      <c r="U69" s="118">
        <v>312037.5</v>
      </c>
      <c r="X69" s="118">
        <v>221696.96</v>
      </c>
      <c r="Y69" s="118">
        <v>65151.24</v>
      </c>
    </row>
    <row r="70" spans="1:28" x14ac:dyDescent="0.2">
      <c r="A70" s="283" t="s">
        <v>1965</v>
      </c>
      <c r="B70" s="117">
        <v>133726.94</v>
      </c>
      <c r="C70" s="117">
        <v>115326</v>
      </c>
      <c r="D70" s="117">
        <v>26629.18</v>
      </c>
      <c r="E70" s="283">
        <v>153019.43</v>
      </c>
      <c r="F70" s="283">
        <v>207380.11</v>
      </c>
      <c r="G70" s="263">
        <v>0</v>
      </c>
      <c r="J70" s="263">
        <v>652.9</v>
      </c>
      <c r="N70" s="283">
        <v>547255.34</v>
      </c>
      <c r="O70" s="96">
        <v>629584.82999999996</v>
      </c>
      <c r="S70" s="96">
        <v>405370</v>
      </c>
      <c r="T70" s="96">
        <v>7500</v>
      </c>
      <c r="U70" s="118">
        <v>507420</v>
      </c>
      <c r="X70" s="118">
        <v>400045.29</v>
      </c>
      <c r="Y70" s="118">
        <v>47230.13</v>
      </c>
      <c r="AB70" s="118">
        <v>60000</v>
      </c>
    </row>
    <row r="71" spans="1:28" x14ac:dyDescent="0.2">
      <c r="A71" s="283" t="s">
        <v>1966</v>
      </c>
      <c r="B71" s="117">
        <v>669193.81999999995</v>
      </c>
      <c r="C71" s="117">
        <v>204471</v>
      </c>
      <c r="D71" s="117">
        <v>50129.77</v>
      </c>
      <c r="E71" s="283">
        <v>331918.46999999997</v>
      </c>
      <c r="F71" s="283">
        <v>298448.67</v>
      </c>
      <c r="H71" s="263">
        <v>30607</v>
      </c>
      <c r="J71" s="263">
        <v>1094</v>
      </c>
      <c r="N71" s="283">
        <v>2767861</v>
      </c>
      <c r="O71" s="96">
        <v>1271280.98</v>
      </c>
      <c r="S71" s="96">
        <v>595421.9</v>
      </c>
      <c r="T71" s="96">
        <v>22485</v>
      </c>
      <c r="U71" s="118">
        <v>952021.9</v>
      </c>
      <c r="X71" s="118">
        <v>679004.97</v>
      </c>
      <c r="Y71" s="118">
        <v>114762.13</v>
      </c>
      <c r="AB71" s="118">
        <v>9050</v>
      </c>
    </row>
    <row r="72" spans="1:28" x14ac:dyDescent="0.2">
      <c r="A72" s="283" t="s">
        <v>1967</v>
      </c>
      <c r="B72" s="117">
        <v>156914.01</v>
      </c>
      <c r="C72" s="117">
        <v>0</v>
      </c>
      <c r="D72" s="117">
        <v>33278.870000000003</v>
      </c>
      <c r="E72" s="283">
        <v>62155.54</v>
      </c>
      <c r="F72" s="283">
        <v>153691.88</v>
      </c>
      <c r="G72" s="263">
        <v>0</v>
      </c>
      <c r="H72" s="263">
        <v>24540.09</v>
      </c>
      <c r="J72" s="263">
        <v>64.510000000000005</v>
      </c>
      <c r="M72" s="283">
        <v>5117.6499999999996</v>
      </c>
      <c r="N72" s="283">
        <v>432862.99</v>
      </c>
      <c r="O72" s="96">
        <v>346384.66</v>
      </c>
      <c r="P72" s="96">
        <v>4554</v>
      </c>
      <c r="S72" s="96">
        <v>455717.5</v>
      </c>
      <c r="T72" s="96">
        <v>7000</v>
      </c>
      <c r="U72" s="118">
        <v>462717.5</v>
      </c>
      <c r="X72" s="118">
        <v>297980.15999999997</v>
      </c>
      <c r="Y72" s="118">
        <v>41364.699999999997</v>
      </c>
    </row>
    <row r="73" spans="1:28" x14ac:dyDescent="0.2">
      <c r="A73" s="283" t="s">
        <v>1968</v>
      </c>
      <c r="B73" s="117">
        <v>103250.8</v>
      </c>
      <c r="C73" s="117">
        <v>0</v>
      </c>
      <c r="D73" s="117">
        <v>38484.199999999997</v>
      </c>
      <c r="E73" s="283">
        <v>383931.75</v>
      </c>
      <c r="F73" s="283">
        <v>104180.04</v>
      </c>
      <c r="G73" s="263">
        <v>9000</v>
      </c>
      <c r="H73" s="263">
        <v>41617.97</v>
      </c>
      <c r="J73" s="263">
        <v>280.83</v>
      </c>
      <c r="N73" s="283">
        <v>923490.75</v>
      </c>
      <c r="O73" s="96">
        <v>295409.46999999997</v>
      </c>
      <c r="S73" s="96">
        <v>544070</v>
      </c>
      <c r="T73" s="96">
        <v>128080</v>
      </c>
      <c r="U73" s="118">
        <v>732800</v>
      </c>
      <c r="X73" s="118">
        <v>246194.9</v>
      </c>
      <c r="Y73" s="118">
        <v>50355.77</v>
      </c>
    </row>
    <row r="74" spans="1:28" x14ac:dyDescent="0.2">
      <c r="A74" s="283" t="s">
        <v>1969</v>
      </c>
      <c r="B74" s="117">
        <v>216540.72</v>
      </c>
      <c r="C74" s="117">
        <v>0</v>
      </c>
      <c r="D74" s="117">
        <v>20750.41</v>
      </c>
      <c r="E74" s="283">
        <v>103284.3</v>
      </c>
      <c r="F74" s="283">
        <v>186980.83</v>
      </c>
      <c r="G74" s="263">
        <v>0</v>
      </c>
      <c r="J74" s="263">
        <v>3894.66</v>
      </c>
      <c r="N74" s="283">
        <v>606181.84</v>
      </c>
      <c r="O74" s="96">
        <v>521238.7</v>
      </c>
      <c r="S74" s="96">
        <v>421785</v>
      </c>
      <c r="T74" s="96">
        <v>7500</v>
      </c>
      <c r="U74" s="118">
        <v>552975</v>
      </c>
      <c r="W74" s="118">
        <v>8012</v>
      </c>
      <c r="X74" s="118">
        <v>302850.40000000002</v>
      </c>
      <c r="Y74" s="118">
        <v>32406.11</v>
      </c>
      <c r="Z74" s="118">
        <v>1757.5</v>
      </c>
    </row>
    <row r="75" spans="1:28" x14ac:dyDescent="0.2">
      <c r="A75" s="283" t="s">
        <v>1970</v>
      </c>
      <c r="B75" s="117">
        <v>257413.83</v>
      </c>
      <c r="C75" s="117">
        <v>167194</v>
      </c>
      <c r="D75" s="117">
        <v>52053.48</v>
      </c>
      <c r="E75" s="283">
        <v>327568.75</v>
      </c>
      <c r="F75" s="283">
        <v>214390.82</v>
      </c>
      <c r="G75" s="263">
        <v>0</v>
      </c>
      <c r="H75" s="263">
        <v>27672.28</v>
      </c>
      <c r="J75" s="263">
        <v>558.27</v>
      </c>
      <c r="M75" s="283">
        <v>4002.41</v>
      </c>
      <c r="N75" s="283">
        <v>1832865.74</v>
      </c>
      <c r="O75" s="96">
        <v>567153.56999999995</v>
      </c>
      <c r="S75" s="96">
        <v>560892.5</v>
      </c>
      <c r="T75" s="96">
        <v>367392</v>
      </c>
      <c r="U75" s="118">
        <v>721842.5</v>
      </c>
      <c r="X75" s="118">
        <v>314921.63</v>
      </c>
      <c r="Y75" s="118">
        <v>52628.92</v>
      </c>
    </row>
    <row r="76" spans="1:28" x14ac:dyDescent="0.2">
      <c r="A76" s="283" t="s">
        <v>1971</v>
      </c>
      <c r="B76" s="117">
        <v>205318.76</v>
      </c>
      <c r="C76" s="117">
        <v>0</v>
      </c>
      <c r="D76" s="117">
        <v>14376</v>
      </c>
      <c r="E76" s="283">
        <v>745370.7</v>
      </c>
      <c r="F76" s="283">
        <v>-37277.4</v>
      </c>
      <c r="H76" s="263">
        <v>35490.93</v>
      </c>
      <c r="J76" s="263">
        <v>7.9</v>
      </c>
      <c r="N76" s="283">
        <v>1701541.88</v>
      </c>
      <c r="O76" s="96">
        <v>397145.86</v>
      </c>
      <c r="S76" s="96">
        <v>362440</v>
      </c>
      <c r="U76" s="118">
        <v>504765</v>
      </c>
      <c r="X76" s="118">
        <v>152332.12</v>
      </c>
      <c r="Y76" s="118">
        <v>40357.629999999997</v>
      </c>
      <c r="AB76" s="118">
        <v>500</v>
      </c>
    </row>
    <row r="77" spans="1:28" x14ac:dyDescent="0.2">
      <c r="A77" s="283" t="s">
        <v>1972</v>
      </c>
      <c r="B77" s="117">
        <v>280416.78999999998</v>
      </c>
      <c r="C77" s="117">
        <v>0</v>
      </c>
      <c r="D77" s="117">
        <v>43414.55</v>
      </c>
      <c r="E77" s="283">
        <v>1110697.54</v>
      </c>
      <c r="F77" s="283">
        <v>100472.81</v>
      </c>
      <c r="G77" s="263">
        <v>1600</v>
      </c>
      <c r="H77" s="263">
        <v>37409.68</v>
      </c>
      <c r="J77" s="263">
        <v>32.770000000000003</v>
      </c>
      <c r="M77" s="283">
        <v>1250</v>
      </c>
      <c r="N77" s="283">
        <v>2052419.41</v>
      </c>
      <c r="O77" s="96">
        <v>571244.02</v>
      </c>
      <c r="S77" s="96">
        <v>677915</v>
      </c>
      <c r="U77" s="118">
        <v>919800</v>
      </c>
      <c r="X77" s="118">
        <v>254452.9</v>
      </c>
      <c r="Y77" s="118">
        <v>10530.34</v>
      </c>
    </row>
    <row r="78" spans="1:28" x14ac:dyDescent="0.2">
      <c r="A78" s="283" t="s">
        <v>1973</v>
      </c>
      <c r="B78" s="117">
        <v>286228.43</v>
      </c>
      <c r="C78" s="117">
        <v>0</v>
      </c>
      <c r="D78" s="117">
        <v>6597.83</v>
      </c>
      <c r="E78" s="283">
        <v>302095.39</v>
      </c>
      <c r="F78" s="283">
        <v>-52801.07</v>
      </c>
      <c r="G78" s="263">
        <v>500</v>
      </c>
      <c r="H78" s="263">
        <v>48713.67</v>
      </c>
      <c r="I78" s="263">
        <v>83480</v>
      </c>
      <c r="J78" s="263">
        <v>7</v>
      </c>
      <c r="N78" s="283">
        <v>2038156.59</v>
      </c>
      <c r="O78" s="96">
        <v>454497.18</v>
      </c>
      <c r="S78" s="96">
        <v>178000</v>
      </c>
      <c r="U78" s="118">
        <v>412665</v>
      </c>
      <c r="X78" s="118">
        <v>334538.59999999998</v>
      </c>
      <c r="Y78" s="118">
        <v>24807.9</v>
      </c>
      <c r="AB78" s="118">
        <v>2100</v>
      </c>
    </row>
    <row r="79" spans="1:28" x14ac:dyDescent="0.2">
      <c r="A79" s="283" t="s">
        <v>1974</v>
      </c>
      <c r="B79" s="117">
        <v>615532.56999999995</v>
      </c>
      <c r="C79" s="117">
        <v>0</v>
      </c>
      <c r="D79" s="117">
        <v>30552.45</v>
      </c>
      <c r="E79" s="283">
        <v>838989.34</v>
      </c>
      <c r="F79" s="283">
        <v>8059.31</v>
      </c>
      <c r="H79" s="263">
        <v>58586.54</v>
      </c>
      <c r="J79" s="263">
        <v>10</v>
      </c>
      <c r="M79" s="283">
        <v>6480</v>
      </c>
      <c r="N79" s="283">
        <v>2089445.48</v>
      </c>
      <c r="O79" s="96">
        <v>352083.84</v>
      </c>
      <c r="P79" s="96">
        <v>46880</v>
      </c>
      <c r="S79" s="96">
        <v>514482.5</v>
      </c>
      <c r="T79" s="96">
        <v>3060</v>
      </c>
      <c r="U79" s="118">
        <v>622327.5</v>
      </c>
      <c r="X79" s="118">
        <v>107478.7</v>
      </c>
      <c r="Y79" s="118">
        <v>60556.65</v>
      </c>
      <c r="Z79" s="118">
        <v>10591</v>
      </c>
    </row>
    <row r="80" spans="1:28" x14ac:dyDescent="0.2">
      <c r="A80" s="283" t="s">
        <v>1975</v>
      </c>
      <c r="B80" s="117">
        <v>898860.4</v>
      </c>
      <c r="C80" s="117">
        <v>41394</v>
      </c>
      <c r="D80" s="117">
        <v>8265.64</v>
      </c>
      <c r="E80" s="283">
        <v>390774.89</v>
      </c>
      <c r="F80" s="283">
        <v>89958.95</v>
      </c>
      <c r="G80" s="263">
        <v>63113</v>
      </c>
      <c r="H80" s="263">
        <v>73200</v>
      </c>
      <c r="J80" s="263">
        <v>20</v>
      </c>
      <c r="N80" s="283">
        <v>1725194.64</v>
      </c>
      <c r="O80" s="96">
        <v>554125.31000000006</v>
      </c>
      <c r="U80" s="118">
        <v>188645</v>
      </c>
      <c r="W80" s="118">
        <v>4050</v>
      </c>
      <c r="X80" s="118">
        <v>150136.1</v>
      </c>
      <c r="Y80" s="118">
        <v>68907.09</v>
      </c>
    </row>
    <row r="81" spans="1:28" x14ac:dyDescent="0.2">
      <c r="A81" s="283" t="s">
        <v>1976</v>
      </c>
      <c r="B81" s="117">
        <v>486696.06</v>
      </c>
      <c r="C81" s="117">
        <v>0</v>
      </c>
      <c r="D81" s="117">
        <v>29325.96</v>
      </c>
      <c r="E81" s="283">
        <v>-694646.6</v>
      </c>
      <c r="F81" s="283">
        <v>-129753.76</v>
      </c>
      <c r="G81" s="263">
        <v>0</v>
      </c>
      <c r="H81" s="263">
        <v>0</v>
      </c>
      <c r="J81" s="263">
        <v>9.9700000000000006</v>
      </c>
      <c r="N81" s="283">
        <v>613262.28</v>
      </c>
      <c r="O81" s="96">
        <v>394679.97</v>
      </c>
      <c r="S81" s="96">
        <v>235860</v>
      </c>
      <c r="T81" s="96">
        <v>30</v>
      </c>
      <c r="U81" s="118">
        <v>390830</v>
      </c>
      <c r="X81" s="118">
        <v>129919.08</v>
      </c>
      <c r="Y81" s="118">
        <v>18655.5</v>
      </c>
      <c r="AB81" s="118">
        <v>500</v>
      </c>
    </row>
    <row r="82" spans="1:28" x14ac:dyDescent="0.2">
      <c r="A82" s="283" t="s">
        <v>1977</v>
      </c>
      <c r="B82" s="117">
        <v>84221.39</v>
      </c>
      <c r="C82" s="117">
        <v>0</v>
      </c>
      <c r="D82" s="117">
        <v>30967.43</v>
      </c>
      <c r="E82" s="283">
        <v>203942.34</v>
      </c>
      <c r="F82" s="283">
        <v>72134.259999999995</v>
      </c>
      <c r="G82" s="263">
        <v>1500</v>
      </c>
      <c r="H82" s="263">
        <v>24895.1</v>
      </c>
      <c r="J82" s="263">
        <v>1911.01</v>
      </c>
      <c r="M82" s="283">
        <v>-22552</v>
      </c>
      <c r="N82" s="283">
        <v>788047.76</v>
      </c>
      <c r="O82" s="96">
        <v>365713.03</v>
      </c>
      <c r="S82" s="96">
        <v>262650</v>
      </c>
      <c r="U82" s="118">
        <v>426425</v>
      </c>
      <c r="W82" s="118">
        <v>4080</v>
      </c>
      <c r="X82" s="118">
        <v>313895.39</v>
      </c>
      <c r="Y82" s="118">
        <v>19425.490000000002</v>
      </c>
    </row>
    <row r="83" spans="1:28" x14ac:dyDescent="0.2">
      <c r="A83" s="283" t="s">
        <v>1978</v>
      </c>
      <c r="B83" s="117">
        <v>444552.98</v>
      </c>
      <c r="C83" s="117">
        <v>0</v>
      </c>
      <c r="D83" s="117">
        <v>7246.36</v>
      </c>
      <c r="E83" s="283">
        <v>293694.81</v>
      </c>
      <c r="F83" s="283">
        <v>50979.48</v>
      </c>
      <c r="H83" s="263">
        <v>41611.1</v>
      </c>
      <c r="J83" s="263">
        <v>0</v>
      </c>
      <c r="N83" s="283">
        <v>123193.16</v>
      </c>
      <c r="O83" s="96">
        <v>235155.97</v>
      </c>
      <c r="P83" s="96">
        <v>28300</v>
      </c>
      <c r="S83" s="96">
        <v>403413</v>
      </c>
      <c r="T83" s="96">
        <v>1500</v>
      </c>
      <c r="U83" s="118">
        <v>539758</v>
      </c>
      <c r="X83" s="118">
        <v>101640.61</v>
      </c>
      <c r="Y83" s="118">
        <v>20113.32</v>
      </c>
    </row>
    <row r="84" spans="1:28" x14ac:dyDescent="0.2">
      <c r="A84" s="283" t="s">
        <v>2023</v>
      </c>
      <c r="B84" s="117">
        <v>473048.15</v>
      </c>
      <c r="C84" s="117">
        <v>0</v>
      </c>
      <c r="D84" s="117">
        <v>13142.95</v>
      </c>
      <c r="E84" s="283">
        <v>352277.12</v>
      </c>
      <c r="F84" s="283">
        <v>15970.47</v>
      </c>
      <c r="H84" s="263">
        <v>29409.5</v>
      </c>
      <c r="I84" s="263">
        <v>53800</v>
      </c>
      <c r="J84" s="263">
        <v>10</v>
      </c>
      <c r="K84" s="283">
        <v>3960</v>
      </c>
      <c r="N84" s="283">
        <v>2101746.27</v>
      </c>
      <c r="O84" s="96">
        <v>354684.22</v>
      </c>
      <c r="S84" s="96">
        <v>353777.5</v>
      </c>
      <c r="T84" s="96">
        <v>210</v>
      </c>
      <c r="U84" s="118">
        <v>509852.5</v>
      </c>
      <c r="X84" s="118">
        <v>97657.7</v>
      </c>
      <c r="Y84" s="118">
        <v>48651.65</v>
      </c>
      <c r="AB84" s="118">
        <v>500</v>
      </c>
    </row>
    <row r="85" spans="1:28" x14ac:dyDescent="0.2">
      <c r="A85" s="283" t="s">
        <v>1979</v>
      </c>
      <c r="B85" s="117">
        <v>734130.62</v>
      </c>
      <c r="C85" s="117">
        <v>0</v>
      </c>
      <c r="D85" s="117">
        <v>93565.91</v>
      </c>
      <c r="E85" s="283">
        <v>1026771.73</v>
      </c>
      <c r="F85" s="283">
        <v>116023.67</v>
      </c>
      <c r="G85" s="263">
        <v>0</v>
      </c>
      <c r="I85" s="263">
        <v>21</v>
      </c>
      <c r="N85" s="283">
        <v>1047464</v>
      </c>
      <c r="O85" s="96">
        <v>712420.51</v>
      </c>
      <c r="P85" s="96">
        <v>240900</v>
      </c>
      <c r="S85" s="96">
        <v>527001.80000000005</v>
      </c>
      <c r="U85" s="118">
        <v>701801.8</v>
      </c>
      <c r="X85" s="118">
        <v>155448.73000000001</v>
      </c>
      <c r="Y85" s="118">
        <v>54623.92</v>
      </c>
    </row>
    <row r="86" spans="1:28" x14ac:dyDescent="0.2">
      <c r="A86" s="283" t="s">
        <v>1980</v>
      </c>
      <c r="B86" s="117">
        <v>1331789.29</v>
      </c>
      <c r="C86" s="117">
        <v>0</v>
      </c>
      <c r="D86" s="117">
        <v>56825.61</v>
      </c>
      <c r="E86" s="283">
        <v>3742934.24</v>
      </c>
      <c r="F86" s="283">
        <v>341288.94</v>
      </c>
      <c r="I86" s="263">
        <v>197100.9</v>
      </c>
      <c r="N86" s="283">
        <v>14214425</v>
      </c>
      <c r="O86" s="96">
        <v>1571945.44</v>
      </c>
      <c r="P86" s="96">
        <v>527097</v>
      </c>
      <c r="Q86" s="96">
        <v>145.69999999999999</v>
      </c>
      <c r="U86" s="118">
        <v>449409</v>
      </c>
      <c r="V86" s="118">
        <v>132034</v>
      </c>
      <c r="W86" s="118">
        <v>6863</v>
      </c>
      <c r="X86" s="118">
        <v>848092.33</v>
      </c>
      <c r="Y86" s="118">
        <v>213127.93</v>
      </c>
      <c r="AB86" s="118">
        <v>102800</v>
      </c>
    </row>
    <row r="87" spans="1:28" x14ac:dyDescent="0.2">
      <c r="A87" s="283" t="s">
        <v>1981</v>
      </c>
      <c r="B87" s="117">
        <v>1751445.88</v>
      </c>
      <c r="D87" s="117">
        <v>86931.09</v>
      </c>
      <c r="E87" s="283">
        <v>1147637.1100000001</v>
      </c>
      <c r="F87" s="283">
        <v>296103.65000000002</v>
      </c>
      <c r="N87" s="283">
        <v>1212550.31</v>
      </c>
      <c r="O87" s="96">
        <v>2255426.4700000002</v>
      </c>
      <c r="P87" s="96">
        <v>25000</v>
      </c>
      <c r="S87" s="96">
        <v>946085</v>
      </c>
      <c r="U87" s="118">
        <v>1708860</v>
      </c>
      <c r="X87" s="118">
        <v>250841.55</v>
      </c>
      <c r="Y87" s="118">
        <v>110442.63</v>
      </c>
    </row>
    <row r="88" spans="1:28" x14ac:dyDescent="0.2">
      <c r="A88" s="283" t="s">
        <v>1982</v>
      </c>
      <c r="B88" s="117">
        <v>739781.61</v>
      </c>
      <c r="C88" s="117">
        <v>0</v>
      </c>
      <c r="D88" s="117">
        <v>103596.41</v>
      </c>
      <c r="E88" s="283">
        <v>3350174.75</v>
      </c>
      <c r="F88" s="283">
        <v>169784.94</v>
      </c>
      <c r="I88" s="263">
        <v>131988</v>
      </c>
      <c r="M88" s="283">
        <v>225567.45</v>
      </c>
      <c r="N88" s="283">
        <v>1047464</v>
      </c>
      <c r="O88" s="96">
        <v>836718.69</v>
      </c>
      <c r="P88" s="96">
        <v>120000</v>
      </c>
      <c r="S88" s="96">
        <v>781855</v>
      </c>
      <c r="U88" s="118">
        <v>1162455</v>
      </c>
      <c r="X88" s="118">
        <v>125165.5</v>
      </c>
      <c r="Y88" s="118">
        <v>114093.03</v>
      </c>
      <c r="AB88" s="118">
        <v>69197</v>
      </c>
    </row>
    <row r="89" spans="1:28" x14ac:dyDescent="0.2">
      <c r="A89" s="283" t="s">
        <v>1983</v>
      </c>
      <c r="B89" s="117">
        <v>444966.65</v>
      </c>
      <c r="C89" s="117">
        <v>2300</v>
      </c>
      <c r="D89" s="117">
        <v>399699.57</v>
      </c>
      <c r="E89" s="283">
        <v>1846564.54</v>
      </c>
      <c r="F89" s="283">
        <v>327816.82</v>
      </c>
      <c r="K89" s="283">
        <v>124684</v>
      </c>
      <c r="N89" s="283">
        <v>2617329.11</v>
      </c>
      <c r="O89" s="96">
        <v>904678.01</v>
      </c>
      <c r="S89" s="96">
        <v>433350</v>
      </c>
      <c r="U89" s="118">
        <v>729083</v>
      </c>
      <c r="W89" s="118">
        <v>3650</v>
      </c>
      <c r="X89" s="118">
        <v>247540.17</v>
      </c>
      <c r="Y89" s="118">
        <v>97424.85</v>
      </c>
    </row>
    <row r="90" spans="1:28" x14ac:dyDescent="0.2">
      <c r="A90" s="283" t="s">
        <v>1984</v>
      </c>
      <c r="B90" s="117">
        <v>302421.61</v>
      </c>
      <c r="C90" s="117">
        <v>21709.5</v>
      </c>
      <c r="D90" s="117">
        <v>28661.119999999999</v>
      </c>
      <c r="E90" s="283">
        <v>303929.34000000003</v>
      </c>
      <c r="F90" s="283">
        <v>68336</v>
      </c>
      <c r="G90" s="263">
        <v>9450</v>
      </c>
      <c r="L90" s="283">
        <v>-472911.46</v>
      </c>
      <c r="M90" s="283">
        <v>1814.86</v>
      </c>
      <c r="N90" s="283">
        <v>1047464</v>
      </c>
      <c r="O90" s="96">
        <v>416889.96</v>
      </c>
      <c r="S90" s="96">
        <v>246560</v>
      </c>
      <c r="U90" s="118">
        <v>400025</v>
      </c>
      <c r="X90" s="118">
        <v>94279.25</v>
      </c>
      <c r="Y90" s="118">
        <v>26161.54</v>
      </c>
    </row>
    <row r="91" spans="1:28" x14ac:dyDescent="0.2">
      <c r="A91" s="283" t="s">
        <v>1985</v>
      </c>
      <c r="B91" s="117">
        <v>608449.97</v>
      </c>
      <c r="C91" s="117">
        <v>0</v>
      </c>
      <c r="D91" s="117">
        <v>351176.67</v>
      </c>
      <c r="E91" s="283">
        <v>8654066.5800000001</v>
      </c>
      <c r="F91" s="283">
        <v>179410.33</v>
      </c>
      <c r="G91" s="263">
        <v>21000</v>
      </c>
      <c r="H91" s="263">
        <v>46425</v>
      </c>
      <c r="I91" s="263">
        <v>231481</v>
      </c>
      <c r="J91" s="263">
        <v>0.27</v>
      </c>
      <c r="N91" s="283">
        <v>1215671.21</v>
      </c>
      <c r="O91" s="96">
        <v>1205296.8400000001</v>
      </c>
      <c r="S91" s="96">
        <v>790750</v>
      </c>
      <c r="U91" s="118">
        <v>1410375</v>
      </c>
      <c r="X91" s="118">
        <v>239057.87</v>
      </c>
      <c r="Y91" s="118">
        <v>162123.01</v>
      </c>
      <c r="AB91" s="118">
        <v>30000</v>
      </c>
    </row>
    <row r="92" spans="1:28" x14ac:dyDescent="0.2">
      <c r="A92" s="283" t="s">
        <v>1986</v>
      </c>
      <c r="B92" s="117">
        <v>271995.3</v>
      </c>
      <c r="C92" s="117">
        <v>2220</v>
      </c>
      <c r="D92" s="117">
        <v>34105</v>
      </c>
      <c r="E92" s="283">
        <v>1174384.76</v>
      </c>
      <c r="F92" s="283">
        <v>84963.21</v>
      </c>
      <c r="G92" s="263">
        <v>23140</v>
      </c>
      <c r="H92" s="263">
        <v>21384.26</v>
      </c>
      <c r="I92" s="263">
        <v>18</v>
      </c>
      <c r="J92" s="263">
        <v>18.64</v>
      </c>
      <c r="K92" s="283">
        <v>23615</v>
      </c>
      <c r="L92" s="283">
        <v>-134642.35</v>
      </c>
      <c r="M92" s="283">
        <v>-138294.18</v>
      </c>
      <c r="N92" s="283">
        <v>1849378.08</v>
      </c>
      <c r="O92" s="96">
        <v>300749.17</v>
      </c>
      <c r="S92" s="96">
        <v>606450</v>
      </c>
      <c r="U92" s="118">
        <v>707257</v>
      </c>
      <c r="V92" s="118">
        <v>4020</v>
      </c>
      <c r="X92" s="118">
        <v>113016.08</v>
      </c>
      <c r="Y92" s="118">
        <v>78732.5</v>
      </c>
    </row>
    <row r="93" spans="1:28" x14ac:dyDescent="0.2">
      <c r="A93" s="283" t="s">
        <v>1987</v>
      </c>
      <c r="B93" s="117">
        <v>566674.12</v>
      </c>
      <c r="C93" s="117">
        <v>46047.75</v>
      </c>
      <c r="D93" s="117">
        <v>42022.23</v>
      </c>
      <c r="E93" s="283">
        <v>1420761.62</v>
      </c>
      <c r="F93" s="283">
        <v>152725.42000000001</v>
      </c>
      <c r="G93" s="263">
        <v>13900</v>
      </c>
      <c r="N93" s="283">
        <v>281440</v>
      </c>
      <c r="O93" s="96">
        <v>875648.11</v>
      </c>
      <c r="U93" s="118">
        <v>334020</v>
      </c>
      <c r="X93" s="118">
        <v>179692.87</v>
      </c>
      <c r="Y93" s="118">
        <v>130550.16</v>
      </c>
    </row>
    <row r="94" spans="1:28" x14ac:dyDescent="0.2">
      <c r="A94" s="283" t="s">
        <v>1988</v>
      </c>
      <c r="B94" s="117">
        <v>390738.18</v>
      </c>
      <c r="C94" s="117">
        <v>0</v>
      </c>
      <c r="D94" s="117">
        <v>214968.13</v>
      </c>
      <c r="E94" s="283">
        <v>3341068.96</v>
      </c>
      <c r="F94" s="283">
        <v>470762.77</v>
      </c>
      <c r="M94" s="283">
        <v>728.72</v>
      </c>
      <c r="N94" s="283">
        <v>2812906.16</v>
      </c>
      <c r="O94" s="96">
        <v>703103.69</v>
      </c>
      <c r="S94" s="96">
        <v>697250</v>
      </c>
      <c r="U94" s="118">
        <v>892610</v>
      </c>
      <c r="V94" s="118">
        <v>24000</v>
      </c>
      <c r="X94" s="118">
        <v>257310.32</v>
      </c>
      <c r="Y94" s="118">
        <v>183362.47</v>
      </c>
    </row>
    <row r="95" spans="1:28" x14ac:dyDescent="0.2">
      <c r="A95" s="283" t="s">
        <v>1989</v>
      </c>
      <c r="B95" s="117">
        <v>373474.64</v>
      </c>
      <c r="C95" s="117">
        <v>0</v>
      </c>
      <c r="D95" s="117">
        <v>6577.1</v>
      </c>
      <c r="E95" s="283">
        <v>-956588.04</v>
      </c>
      <c r="F95" s="283">
        <v>-123752.07</v>
      </c>
      <c r="G95" s="263">
        <v>36170</v>
      </c>
      <c r="H95" s="263">
        <v>250</v>
      </c>
      <c r="I95" s="263">
        <v>18395</v>
      </c>
      <c r="K95" s="283">
        <v>13108</v>
      </c>
      <c r="N95" s="283">
        <v>1047464</v>
      </c>
      <c r="O95" s="96">
        <v>625949.97</v>
      </c>
      <c r="S95" s="96">
        <v>453400</v>
      </c>
      <c r="U95" s="118">
        <v>681460</v>
      </c>
      <c r="X95" s="118">
        <v>168487.54</v>
      </c>
      <c r="Y95" s="118">
        <v>89626.71</v>
      </c>
    </row>
    <row r="96" spans="1:28" x14ac:dyDescent="0.2">
      <c r="A96" s="283" t="s">
        <v>1990</v>
      </c>
      <c r="B96" s="117">
        <v>633286.41</v>
      </c>
      <c r="C96" s="117">
        <v>0</v>
      </c>
      <c r="D96" s="117">
        <v>41009.910000000003</v>
      </c>
      <c r="E96" s="283">
        <v>1019853.54</v>
      </c>
      <c r="F96" s="283">
        <v>491503.5</v>
      </c>
      <c r="G96" s="263">
        <v>0</v>
      </c>
      <c r="I96" s="263">
        <v>23615</v>
      </c>
      <c r="N96" s="283">
        <v>1334838.29</v>
      </c>
      <c r="O96" s="96">
        <v>1001293.03</v>
      </c>
      <c r="P96" s="96">
        <v>109130</v>
      </c>
      <c r="U96" s="118">
        <v>429850</v>
      </c>
      <c r="X96" s="118">
        <v>178151.16</v>
      </c>
      <c r="Y96" s="118">
        <v>81225.289999999994</v>
      </c>
    </row>
    <row r="97" spans="1:28" x14ac:dyDescent="0.2">
      <c r="A97" s="283" t="s">
        <v>1991</v>
      </c>
      <c r="B97" s="117">
        <v>337585.28</v>
      </c>
      <c r="C97" s="117">
        <v>3656</v>
      </c>
      <c r="D97" s="117">
        <v>294357.59999999998</v>
      </c>
      <c r="E97" s="283">
        <v>1602498.14</v>
      </c>
      <c r="F97" s="283">
        <v>1198518.8400000001</v>
      </c>
      <c r="K97" s="283">
        <v>12482</v>
      </c>
      <c r="M97" s="283">
        <v>2612076.5099999998</v>
      </c>
      <c r="N97" s="283">
        <v>613325.81999999995</v>
      </c>
      <c r="O97" s="96">
        <v>863692.64</v>
      </c>
      <c r="P97" s="96">
        <v>180</v>
      </c>
      <c r="S97" s="96">
        <v>208300</v>
      </c>
      <c r="T97" s="96">
        <v>3113</v>
      </c>
      <c r="U97" s="118">
        <v>577237</v>
      </c>
      <c r="X97" s="118">
        <v>112369.62</v>
      </c>
      <c r="Y97" s="118">
        <v>92547.49</v>
      </c>
    </row>
    <row r="98" spans="1:28" x14ac:dyDescent="0.2">
      <c r="A98" s="283" t="s">
        <v>1992</v>
      </c>
      <c r="B98" s="117">
        <v>832220.11</v>
      </c>
      <c r="C98" s="117">
        <v>0</v>
      </c>
      <c r="D98" s="117">
        <v>125803.12</v>
      </c>
      <c r="E98" s="283">
        <v>1024173.82</v>
      </c>
      <c r="F98" s="283">
        <v>59977.94</v>
      </c>
      <c r="N98" s="283">
        <v>1790978.12</v>
      </c>
      <c r="O98" s="96">
        <v>895398.6</v>
      </c>
      <c r="S98" s="96">
        <v>652598.5</v>
      </c>
      <c r="U98" s="118">
        <v>900598.5</v>
      </c>
      <c r="W98" s="118">
        <v>13606</v>
      </c>
      <c r="X98" s="118">
        <v>154070.64000000001</v>
      </c>
      <c r="Y98" s="118">
        <v>76162.8</v>
      </c>
      <c r="AB98" s="118">
        <v>3780</v>
      </c>
    </row>
    <row r="99" spans="1:28" x14ac:dyDescent="0.2">
      <c r="A99" s="283" t="s">
        <v>1993</v>
      </c>
      <c r="B99" s="117">
        <v>1818508.09</v>
      </c>
      <c r="C99" s="117">
        <v>0</v>
      </c>
      <c r="D99" s="117">
        <v>95083.94</v>
      </c>
      <c r="E99" s="283">
        <v>4067630.77</v>
      </c>
      <c r="F99" s="283">
        <v>1256691.17</v>
      </c>
      <c r="J99" s="263">
        <v>0</v>
      </c>
      <c r="K99" s="283">
        <v>164284</v>
      </c>
      <c r="N99" s="283">
        <v>1047464</v>
      </c>
      <c r="O99" s="96">
        <v>2015915.77</v>
      </c>
      <c r="Q99" s="96">
        <v>2044.92</v>
      </c>
      <c r="S99" s="96">
        <v>682030</v>
      </c>
      <c r="U99" s="118">
        <v>999430</v>
      </c>
      <c r="X99" s="118">
        <v>347237.37</v>
      </c>
      <c r="Y99" s="118">
        <v>298950.73</v>
      </c>
    </row>
    <row r="100" spans="1:28" x14ac:dyDescent="0.2">
      <c r="A100" s="283" t="s">
        <v>1994</v>
      </c>
      <c r="B100" s="117">
        <v>261469.1</v>
      </c>
      <c r="C100" s="117">
        <v>0</v>
      </c>
      <c r="D100" s="117">
        <v>110653.18</v>
      </c>
      <c r="E100" s="283">
        <v>1010699.49</v>
      </c>
      <c r="F100" s="283">
        <v>129207.71</v>
      </c>
      <c r="G100" s="263">
        <v>12400</v>
      </c>
      <c r="I100" s="263">
        <v>70750</v>
      </c>
      <c r="J100" s="263">
        <v>57.67</v>
      </c>
      <c r="K100" s="283">
        <v>151225</v>
      </c>
      <c r="N100" s="283">
        <v>1768225.65</v>
      </c>
      <c r="O100" s="96">
        <v>710718.57</v>
      </c>
      <c r="U100" s="118">
        <v>270770</v>
      </c>
      <c r="X100" s="118">
        <v>339498.48</v>
      </c>
      <c r="Y100" s="118">
        <v>67108.25</v>
      </c>
    </row>
    <row r="101" spans="1:28" x14ac:dyDescent="0.2">
      <c r="A101" s="283" t="s">
        <v>2024</v>
      </c>
      <c r="B101" s="117">
        <v>563823.87</v>
      </c>
      <c r="C101" s="117">
        <v>0</v>
      </c>
      <c r="D101" s="117">
        <v>41853.49</v>
      </c>
      <c r="E101" s="283">
        <v>902720.38</v>
      </c>
      <c r="F101" s="283">
        <v>104806.51</v>
      </c>
      <c r="N101" s="283">
        <v>1440650.38</v>
      </c>
      <c r="O101" s="96">
        <v>801682.03</v>
      </c>
      <c r="S101" s="96">
        <v>888350</v>
      </c>
      <c r="U101" s="118">
        <v>1153480</v>
      </c>
      <c r="X101" s="118">
        <v>181937.46</v>
      </c>
      <c r="Y101" s="118">
        <v>106979.77</v>
      </c>
    </row>
    <row r="102" spans="1:28" x14ac:dyDescent="0.2">
      <c r="A102" s="283" t="s">
        <v>1995</v>
      </c>
      <c r="B102" s="117">
        <v>384088.87</v>
      </c>
      <c r="C102" s="117">
        <v>0</v>
      </c>
      <c r="D102" s="117">
        <v>14576.64</v>
      </c>
      <c r="E102" s="283">
        <v>1526602.82</v>
      </c>
      <c r="F102" s="283">
        <v>272793.28000000003</v>
      </c>
      <c r="J102" s="263">
        <v>1542.05</v>
      </c>
      <c r="N102" s="283">
        <v>2439714</v>
      </c>
      <c r="O102" s="96">
        <v>413267.99</v>
      </c>
      <c r="P102" s="96">
        <v>40000</v>
      </c>
      <c r="S102" s="96">
        <v>566300</v>
      </c>
      <c r="T102" s="96">
        <v>3000</v>
      </c>
      <c r="U102" s="118">
        <v>613250</v>
      </c>
      <c r="X102" s="118">
        <v>163308.23000000001</v>
      </c>
      <c r="Y102" s="118">
        <v>129388.88</v>
      </c>
    </row>
    <row r="103" spans="1:28" x14ac:dyDescent="0.2">
      <c r="A103" s="283" t="s">
        <v>1996</v>
      </c>
      <c r="B103" s="117">
        <v>320307.34000000003</v>
      </c>
      <c r="C103" s="117">
        <v>2820</v>
      </c>
      <c r="D103" s="117">
        <v>33136.019999999997</v>
      </c>
      <c r="E103" s="283">
        <v>1101242.0900000001</v>
      </c>
      <c r="F103" s="283">
        <v>132925.5</v>
      </c>
      <c r="I103" s="263">
        <v>360</v>
      </c>
      <c r="J103" s="263">
        <v>1542.05</v>
      </c>
      <c r="M103" s="283">
        <v>-3050.56</v>
      </c>
      <c r="N103" s="283">
        <v>3137825</v>
      </c>
      <c r="O103" s="96">
        <v>548334.69999999995</v>
      </c>
      <c r="S103" s="96">
        <v>652500</v>
      </c>
      <c r="U103" s="118">
        <v>802000</v>
      </c>
      <c r="X103" s="118">
        <v>167662.60999999999</v>
      </c>
      <c r="Y103" s="118">
        <v>105841.8</v>
      </c>
    </row>
    <row r="104" spans="1:28" x14ac:dyDescent="0.2">
      <c r="A104" s="283" t="s">
        <v>1999</v>
      </c>
      <c r="B104" s="117">
        <v>67944.12</v>
      </c>
      <c r="C104" s="117">
        <v>0</v>
      </c>
      <c r="D104" s="117">
        <v>49634.1</v>
      </c>
      <c r="E104" s="283">
        <v>1287932.3</v>
      </c>
      <c r="F104" s="283">
        <v>376612.56</v>
      </c>
      <c r="G104" s="263">
        <v>0</v>
      </c>
      <c r="H104" s="263">
        <v>1624.99</v>
      </c>
      <c r="J104" s="263">
        <v>4006.91</v>
      </c>
      <c r="M104" s="283">
        <v>400555.98</v>
      </c>
      <c r="N104" s="283">
        <v>1499736.2</v>
      </c>
      <c r="O104" s="96">
        <v>584849.05000000005</v>
      </c>
      <c r="S104" s="96">
        <v>379920</v>
      </c>
      <c r="T104" s="96">
        <v>1500</v>
      </c>
      <c r="U104" s="118">
        <v>565220</v>
      </c>
      <c r="X104" s="118">
        <v>213176.08</v>
      </c>
      <c r="Y104" s="118">
        <v>76328.22</v>
      </c>
    </row>
    <row r="105" spans="1:28" x14ac:dyDescent="0.2">
      <c r="A105" s="283" t="s">
        <v>2000</v>
      </c>
      <c r="B105" s="117">
        <v>320885.19</v>
      </c>
      <c r="C105" s="117">
        <v>0</v>
      </c>
      <c r="D105" s="117">
        <v>83220.009999999995</v>
      </c>
      <c r="E105" s="283">
        <v>617815.41</v>
      </c>
      <c r="F105" s="283">
        <v>347303.73</v>
      </c>
      <c r="H105" s="263">
        <v>2350.73</v>
      </c>
      <c r="J105" s="263">
        <v>2045.48</v>
      </c>
      <c r="M105" s="283">
        <v>70153.490000000005</v>
      </c>
      <c r="N105" s="283">
        <v>2219622</v>
      </c>
      <c r="O105" s="96">
        <v>498510.54</v>
      </c>
      <c r="Q105" s="96">
        <v>16.739999999999998</v>
      </c>
      <c r="S105" s="96">
        <v>410960</v>
      </c>
      <c r="T105" s="96">
        <v>126678</v>
      </c>
      <c r="U105" s="118">
        <v>632450</v>
      </c>
      <c r="X105" s="118">
        <v>280561.59000000003</v>
      </c>
      <c r="Y105" s="118">
        <v>88562.4</v>
      </c>
    </row>
    <row r="106" spans="1:28" x14ac:dyDescent="0.2">
      <c r="A106" s="283" t="s">
        <v>2002</v>
      </c>
      <c r="B106" s="117">
        <v>296880.34999999998</v>
      </c>
      <c r="C106" s="117">
        <v>0</v>
      </c>
      <c r="D106" s="117">
        <v>54089.07</v>
      </c>
      <c r="E106" s="283">
        <v>931139.6</v>
      </c>
      <c r="F106" s="283">
        <v>299881.7</v>
      </c>
      <c r="G106" s="263">
        <v>0</v>
      </c>
      <c r="H106" s="263">
        <v>17400</v>
      </c>
      <c r="J106" s="263">
        <v>222.89</v>
      </c>
      <c r="M106" s="283">
        <v>16000</v>
      </c>
      <c r="N106" s="283">
        <v>1687514</v>
      </c>
      <c r="O106" s="96">
        <v>580795.5</v>
      </c>
      <c r="S106" s="96">
        <v>167110</v>
      </c>
      <c r="U106" s="118">
        <v>381366</v>
      </c>
      <c r="W106" s="118">
        <v>592</v>
      </c>
      <c r="X106" s="118">
        <v>194859.01</v>
      </c>
      <c r="Y106" s="118">
        <v>76524.66</v>
      </c>
    </row>
    <row r="107" spans="1:28" x14ac:dyDescent="0.2">
      <c r="A107" s="283" t="s">
        <v>2004</v>
      </c>
      <c r="B107" s="117">
        <v>447771.08</v>
      </c>
      <c r="C107" s="117">
        <v>0</v>
      </c>
      <c r="D107" s="117">
        <v>94868.29</v>
      </c>
      <c r="E107" s="283">
        <v>891772.37</v>
      </c>
      <c r="F107" s="283">
        <v>172025.3</v>
      </c>
      <c r="J107" s="263">
        <v>0</v>
      </c>
      <c r="M107" s="283">
        <v>2121.8000000000002</v>
      </c>
      <c r="N107" s="283">
        <v>4303318.3099999996</v>
      </c>
      <c r="O107" s="96">
        <v>607514.48</v>
      </c>
      <c r="S107" s="96">
        <v>1022432.5</v>
      </c>
      <c r="U107" s="118">
        <v>1304812.5</v>
      </c>
      <c r="X107" s="118">
        <v>227148.07</v>
      </c>
      <c r="Y107" s="118">
        <v>63816.800000000003</v>
      </c>
    </row>
    <row r="108" spans="1:28" x14ac:dyDescent="0.2">
      <c r="A108" s="283" t="s">
        <v>2005</v>
      </c>
      <c r="B108" s="117">
        <v>248262.82</v>
      </c>
      <c r="C108" s="117">
        <v>0</v>
      </c>
      <c r="D108" s="117">
        <v>31861.11</v>
      </c>
      <c r="E108" s="283">
        <v>717112.83</v>
      </c>
      <c r="F108" s="283">
        <v>171765.91</v>
      </c>
      <c r="H108" s="263">
        <v>9240</v>
      </c>
      <c r="J108" s="263">
        <v>154</v>
      </c>
      <c r="M108" s="283">
        <v>10700</v>
      </c>
      <c r="N108" s="283">
        <v>2346487</v>
      </c>
      <c r="O108" s="96">
        <v>264839.86</v>
      </c>
      <c r="S108" s="96">
        <v>586418.30000000005</v>
      </c>
      <c r="U108" s="118">
        <v>676918.3</v>
      </c>
      <c r="X108" s="118">
        <v>159703.34</v>
      </c>
      <c r="Y108" s="118">
        <v>79523</v>
      </c>
    </row>
    <row r="109" spans="1:28" x14ac:dyDescent="0.2">
      <c r="A109" s="283" t="s">
        <v>2006</v>
      </c>
      <c r="B109" s="117">
        <v>331896.96000000002</v>
      </c>
      <c r="C109" s="117">
        <v>0</v>
      </c>
      <c r="D109" s="117">
        <v>75188.59</v>
      </c>
      <c r="E109" s="283">
        <v>1072988.06</v>
      </c>
      <c r="F109" s="283">
        <v>179111.55</v>
      </c>
      <c r="G109" s="263">
        <v>0</v>
      </c>
      <c r="H109" s="263">
        <v>29452.85</v>
      </c>
      <c r="J109" s="263">
        <v>182.04</v>
      </c>
      <c r="M109" s="283">
        <v>14300</v>
      </c>
      <c r="N109" s="283">
        <v>2125037.4300000002</v>
      </c>
      <c r="O109" s="96">
        <v>475788.12</v>
      </c>
      <c r="S109" s="96">
        <v>510934</v>
      </c>
      <c r="T109" s="96">
        <v>225120</v>
      </c>
      <c r="U109" s="118">
        <v>735084</v>
      </c>
      <c r="X109" s="118">
        <v>332728.44</v>
      </c>
      <c r="Y109" s="118">
        <v>85822.7</v>
      </c>
      <c r="AB109" s="118">
        <v>500</v>
      </c>
    </row>
    <row r="110" spans="1:28" x14ac:dyDescent="0.2">
      <c r="A110" s="283" t="s">
        <v>2007</v>
      </c>
      <c r="B110" s="117">
        <v>568491.61</v>
      </c>
      <c r="C110" s="117">
        <v>0</v>
      </c>
      <c r="D110" s="117">
        <v>65836.23</v>
      </c>
      <c r="E110" s="283">
        <v>2995704.96</v>
      </c>
      <c r="F110" s="283">
        <v>139057.39000000001</v>
      </c>
      <c r="H110" s="263">
        <v>33585.64</v>
      </c>
      <c r="J110" s="263">
        <v>154</v>
      </c>
      <c r="M110" s="283">
        <v>16700</v>
      </c>
      <c r="N110" s="283">
        <v>1196485.3400000001</v>
      </c>
      <c r="O110" s="96">
        <v>439816.05</v>
      </c>
      <c r="S110" s="96">
        <v>457655</v>
      </c>
      <c r="T110" s="96">
        <v>346246</v>
      </c>
      <c r="U110" s="118">
        <v>748105</v>
      </c>
      <c r="X110" s="118">
        <v>279318.48</v>
      </c>
      <c r="Y110" s="118">
        <v>103707.25</v>
      </c>
      <c r="AB110" s="118">
        <v>500</v>
      </c>
    </row>
    <row r="111" spans="1:28" x14ac:dyDescent="0.2">
      <c r="A111" s="283" t="s">
        <v>2025</v>
      </c>
      <c r="B111" s="117">
        <v>229897.19</v>
      </c>
      <c r="C111" s="117">
        <v>0</v>
      </c>
      <c r="D111" s="117">
        <v>9365</v>
      </c>
      <c r="E111" s="283">
        <v>555468.75</v>
      </c>
      <c r="F111" s="283">
        <v>151007.66</v>
      </c>
      <c r="G111" s="263">
        <v>0</v>
      </c>
      <c r="J111" s="263">
        <v>191.38</v>
      </c>
      <c r="M111" s="283">
        <v>10700</v>
      </c>
      <c r="N111" s="283">
        <v>1169693.49</v>
      </c>
      <c r="O111" s="96">
        <v>332007.15999999997</v>
      </c>
      <c r="S111" s="96">
        <v>321224</v>
      </c>
      <c r="U111" s="118">
        <v>401024</v>
      </c>
      <c r="X111" s="118">
        <v>204874.23</v>
      </c>
      <c r="Y111" s="118">
        <v>75167.88</v>
      </c>
    </row>
    <row r="112" spans="1:28" x14ac:dyDescent="0.2">
      <c r="A112" s="283" t="s">
        <v>2008</v>
      </c>
      <c r="B112" s="117">
        <v>932323.87</v>
      </c>
      <c r="C112" s="117">
        <v>55963.4</v>
      </c>
      <c r="D112" s="117">
        <v>102618.13</v>
      </c>
      <c r="E112" s="283">
        <v>1466802.37</v>
      </c>
      <c r="F112" s="283">
        <v>160986.64000000001</v>
      </c>
      <c r="G112" s="263">
        <v>0</v>
      </c>
      <c r="H112" s="263">
        <v>62191.29</v>
      </c>
      <c r="J112" s="263">
        <v>1408.12</v>
      </c>
      <c r="N112" s="283">
        <v>620039.24</v>
      </c>
      <c r="O112" s="96">
        <v>984574.24</v>
      </c>
      <c r="S112" s="96">
        <v>584731</v>
      </c>
      <c r="T112" s="96">
        <v>48800</v>
      </c>
      <c r="U112" s="118">
        <v>762581</v>
      </c>
      <c r="X112" s="118">
        <v>769528.77</v>
      </c>
      <c r="Y112" s="118">
        <v>110455.29</v>
      </c>
    </row>
    <row r="113" spans="1:27" x14ac:dyDescent="0.2">
      <c r="A113" s="283" t="s">
        <v>2009</v>
      </c>
      <c r="B113" s="117">
        <v>530060.4</v>
      </c>
      <c r="C113" s="117">
        <v>6000</v>
      </c>
      <c r="D113" s="117">
        <v>16310.73</v>
      </c>
      <c r="E113" s="283">
        <v>626183.29</v>
      </c>
      <c r="F113" s="283">
        <v>106193.15</v>
      </c>
      <c r="J113" s="263">
        <v>6.9</v>
      </c>
      <c r="L113" s="283">
        <v>-1949471.62</v>
      </c>
      <c r="M113" s="283">
        <v>1228</v>
      </c>
      <c r="O113" s="96">
        <v>941810.48</v>
      </c>
      <c r="S113" s="96">
        <v>644400</v>
      </c>
      <c r="T113" s="96">
        <v>7500</v>
      </c>
      <c r="U113" s="118">
        <v>959150</v>
      </c>
      <c r="V113" s="118">
        <v>576</v>
      </c>
      <c r="W113" s="118">
        <v>14062</v>
      </c>
      <c r="X113" s="118">
        <v>617646.03</v>
      </c>
      <c r="Y113" s="118">
        <v>27606.25</v>
      </c>
    </row>
    <row r="114" spans="1:27" x14ac:dyDescent="0.2">
      <c r="A114" s="283" t="s">
        <v>2010</v>
      </c>
      <c r="B114" s="117">
        <v>497033.63</v>
      </c>
      <c r="C114" s="117">
        <v>20400</v>
      </c>
      <c r="D114" s="117">
        <v>37893.699999999997</v>
      </c>
      <c r="E114" s="283">
        <v>880390.99</v>
      </c>
      <c r="F114" s="283">
        <v>132525.45000000001</v>
      </c>
      <c r="L114" s="283">
        <v>390534.44</v>
      </c>
      <c r="N114" s="283">
        <v>1131001.29</v>
      </c>
      <c r="O114" s="96">
        <v>528548.24</v>
      </c>
      <c r="S114" s="96">
        <v>327840</v>
      </c>
      <c r="U114" s="118">
        <v>485140</v>
      </c>
      <c r="X114" s="118">
        <v>305094.55</v>
      </c>
      <c r="Y114" s="118">
        <v>10766.65</v>
      </c>
    </row>
    <row r="115" spans="1:27" x14ac:dyDescent="0.2">
      <c r="A115" s="283" t="s">
        <v>2011</v>
      </c>
      <c r="B115" s="117">
        <v>537499.86</v>
      </c>
      <c r="C115" s="117">
        <v>38634.879999999997</v>
      </c>
      <c r="D115" s="117">
        <v>35715.589999999997</v>
      </c>
      <c r="E115" s="283">
        <v>981727.89</v>
      </c>
      <c r="F115" s="283">
        <v>296564.71000000002</v>
      </c>
      <c r="J115" s="263">
        <v>0</v>
      </c>
      <c r="N115" s="283">
        <v>1731639.01</v>
      </c>
      <c r="O115" s="96">
        <v>768153.71</v>
      </c>
      <c r="P115" s="96">
        <v>86089</v>
      </c>
      <c r="S115" s="96">
        <v>779500</v>
      </c>
      <c r="U115" s="118">
        <v>1088580</v>
      </c>
      <c r="W115" s="118">
        <v>3480</v>
      </c>
      <c r="X115" s="118">
        <v>671529.86</v>
      </c>
      <c r="Y115" s="118">
        <v>55746.93</v>
      </c>
    </row>
    <row r="116" spans="1:27" x14ac:dyDescent="0.2">
      <c r="A116" s="283" t="s">
        <v>2012</v>
      </c>
      <c r="B116" s="117">
        <v>127522.85</v>
      </c>
      <c r="C116" s="117">
        <v>5500</v>
      </c>
      <c r="D116" s="117">
        <v>28396.44</v>
      </c>
      <c r="E116" s="283">
        <v>599881.52</v>
      </c>
      <c r="F116" s="283">
        <v>196568.3</v>
      </c>
      <c r="G116" s="263">
        <v>0</v>
      </c>
      <c r="J116" s="263">
        <v>24</v>
      </c>
      <c r="M116" s="283">
        <v>-74.77</v>
      </c>
      <c r="N116" s="283">
        <v>2353915.73</v>
      </c>
      <c r="O116" s="96">
        <v>259804.98</v>
      </c>
      <c r="S116" s="96">
        <v>267260</v>
      </c>
      <c r="U116" s="118">
        <v>314060</v>
      </c>
      <c r="W116" s="118">
        <v>1872</v>
      </c>
      <c r="X116" s="118">
        <v>210195.46</v>
      </c>
      <c r="Y116" s="118">
        <v>52497.02</v>
      </c>
      <c r="AA116" s="118">
        <v>30000</v>
      </c>
    </row>
    <row r="117" spans="1:27" x14ac:dyDescent="0.2">
      <c r="A117" s="283" t="s">
        <v>2013</v>
      </c>
      <c r="B117" s="117">
        <v>786356.91</v>
      </c>
      <c r="C117" s="117">
        <v>78228.31</v>
      </c>
      <c r="D117" s="117">
        <v>75616.63</v>
      </c>
      <c r="E117" s="283">
        <v>2385017.5</v>
      </c>
      <c r="F117" s="283">
        <v>309219.95</v>
      </c>
      <c r="G117" s="263">
        <v>0</v>
      </c>
      <c r="J117" s="263">
        <v>129.94</v>
      </c>
      <c r="M117" s="283">
        <v>129</v>
      </c>
      <c r="N117" s="283">
        <v>1221990.08</v>
      </c>
      <c r="O117" s="96">
        <v>1357114.34</v>
      </c>
      <c r="Q117" s="96">
        <v>143.1</v>
      </c>
      <c r="S117" s="96">
        <v>793600</v>
      </c>
      <c r="U117" s="118">
        <v>1287090</v>
      </c>
      <c r="V117" s="118">
        <v>500</v>
      </c>
      <c r="W117" s="118">
        <v>11760</v>
      </c>
      <c r="X117" s="118">
        <v>676679.04</v>
      </c>
      <c r="Y117" s="118">
        <v>57362.37</v>
      </c>
    </row>
    <row r="118" spans="1:27" x14ac:dyDescent="0.2">
      <c r="A118" s="283" t="s">
        <v>2014</v>
      </c>
      <c r="B118" s="117">
        <v>555859.54</v>
      </c>
      <c r="C118" s="117">
        <v>0</v>
      </c>
      <c r="D118" s="117">
        <v>88584.62</v>
      </c>
      <c r="E118" s="283">
        <v>982043.14</v>
      </c>
      <c r="F118" s="283">
        <v>44458.03</v>
      </c>
      <c r="H118" s="263">
        <v>40713.599999999999</v>
      </c>
      <c r="I118" s="263">
        <v>28600</v>
      </c>
      <c r="J118" s="263">
        <v>5671</v>
      </c>
      <c r="M118" s="283">
        <v>1699.11</v>
      </c>
      <c r="N118" s="283">
        <v>1488507.55</v>
      </c>
      <c r="O118" s="96">
        <v>414471.72</v>
      </c>
      <c r="S118" s="96">
        <v>464747.5</v>
      </c>
      <c r="U118" s="118">
        <v>675927.5</v>
      </c>
      <c r="X118" s="118">
        <v>124419.93</v>
      </c>
      <c r="Y118" s="118">
        <v>64739.72</v>
      </c>
    </row>
    <row r="119" spans="1:27" x14ac:dyDescent="0.2">
      <c r="A119" s="283" t="s">
        <v>2015</v>
      </c>
      <c r="B119" s="117">
        <v>672897.49</v>
      </c>
      <c r="C119" s="117">
        <v>0</v>
      </c>
      <c r="D119" s="117">
        <v>62142.8</v>
      </c>
      <c r="E119" s="283">
        <v>655337.21</v>
      </c>
      <c r="F119" s="283">
        <v>131992.95999999999</v>
      </c>
      <c r="H119" s="263">
        <v>19204</v>
      </c>
      <c r="I119" s="263">
        <v>125700</v>
      </c>
      <c r="J119" s="263">
        <v>0</v>
      </c>
      <c r="N119" s="283">
        <v>1247302.3600000001</v>
      </c>
      <c r="O119" s="96">
        <v>364279.62</v>
      </c>
      <c r="S119" s="96">
        <v>402450</v>
      </c>
      <c r="U119" s="118">
        <v>527450</v>
      </c>
      <c r="X119" s="118">
        <v>131982.89000000001</v>
      </c>
      <c r="Y119" s="118">
        <v>55007.89</v>
      </c>
    </row>
    <row r="120" spans="1:27" x14ac:dyDescent="0.2">
      <c r="A120" s="283" t="s">
        <v>2016</v>
      </c>
      <c r="B120" s="117">
        <v>743203.03</v>
      </c>
      <c r="C120" s="117">
        <v>0</v>
      </c>
      <c r="D120" s="117">
        <v>13282.37</v>
      </c>
      <c r="E120" s="283">
        <v>579211.31999999995</v>
      </c>
      <c r="F120" s="283">
        <v>14561.43</v>
      </c>
      <c r="G120" s="263">
        <v>0</v>
      </c>
      <c r="H120" s="263">
        <v>23059.95</v>
      </c>
      <c r="J120" s="263">
        <v>6340.4</v>
      </c>
      <c r="N120" s="283">
        <v>1693308.65</v>
      </c>
      <c r="O120" s="96">
        <v>466002.71</v>
      </c>
      <c r="S120" s="96">
        <v>683180</v>
      </c>
      <c r="T120" s="96">
        <v>420</v>
      </c>
      <c r="U120" s="118">
        <v>926630</v>
      </c>
      <c r="X120" s="118">
        <v>169158.65</v>
      </c>
      <c r="Y120" s="118">
        <v>45133.67</v>
      </c>
    </row>
    <row r="121" spans="1:27" x14ac:dyDescent="0.2">
      <c r="A121" s="283" t="s">
        <v>2017</v>
      </c>
      <c r="B121" s="117">
        <v>588587.28</v>
      </c>
      <c r="C121" s="117">
        <v>0</v>
      </c>
      <c r="D121" s="117">
        <v>166571.99</v>
      </c>
      <c r="E121" s="283">
        <v>1053350.1499999999</v>
      </c>
      <c r="F121" s="283">
        <v>27912.34</v>
      </c>
      <c r="H121" s="263">
        <v>50010.91</v>
      </c>
      <c r="I121" s="263">
        <v>106761</v>
      </c>
      <c r="J121" s="263">
        <v>0</v>
      </c>
      <c r="M121" s="283">
        <v>-37500</v>
      </c>
      <c r="N121" s="283">
        <v>2084116.46</v>
      </c>
      <c r="O121" s="96">
        <v>649887.85</v>
      </c>
      <c r="S121" s="96">
        <v>423895</v>
      </c>
      <c r="U121" s="118">
        <v>612995</v>
      </c>
      <c r="X121" s="118">
        <v>142525.26999999999</v>
      </c>
      <c r="Y121" s="118">
        <v>118114.76</v>
      </c>
    </row>
    <row r="122" spans="1:27" x14ac:dyDescent="0.2">
      <c r="A122" s="283" t="s">
        <v>2018</v>
      </c>
      <c r="B122" s="117">
        <v>320389.89</v>
      </c>
      <c r="C122" s="117">
        <v>0</v>
      </c>
      <c r="D122" s="117">
        <v>108413.45</v>
      </c>
      <c r="E122" s="283">
        <v>320287.11</v>
      </c>
      <c r="F122" s="283">
        <v>16428.240000000002</v>
      </c>
      <c r="H122" s="263">
        <v>21201.49</v>
      </c>
      <c r="I122" s="263">
        <v>60000</v>
      </c>
      <c r="J122" s="263">
        <v>2449</v>
      </c>
      <c r="M122" s="283">
        <v>-2713.11</v>
      </c>
      <c r="N122" s="283">
        <v>345503.07</v>
      </c>
      <c r="O122" s="96">
        <v>450505.76</v>
      </c>
      <c r="S122" s="96">
        <v>375920</v>
      </c>
      <c r="U122" s="118">
        <v>604070</v>
      </c>
      <c r="X122" s="118">
        <v>119356.67</v>
      </c>
      <c r="Y122" s="118">
        <v>19706.580000000002</v>
      </c>
    </row>
    <row r="123" spans="1:27" x14ac:dyDescent="0.2">
      <c r="A123" s="283" t="s">
        <v>2026</v>
      </c>
      <c r="B123" s="117">
        <v>427326.35</v>
      </c>
      <c r="C123" s="117">
        <v>0</v>
      </c>
      <c r="D123" s="117">
        <v>73744.92</v>
      </c>
      <c r="E123" s="283">
        <v>624836.81000000006</v>
      </c>
      <c r="F123" s="283">
        <v>-62915.15</v>
      </c>
      <c r="G123" s="263">
        <v>0</v>
      </c>
      <c r="H123" s="263">
        <v>13261.32</v>
      </c>
      <c r="J123" s="263">
        <v>0</v>
      </c>
      <c r="M123" s="283">
        <v>194908.08</v>
      </c>
      <c r="N123" s="283">
        <v>2439641.09</v>
      </c>
      <c r="O123" s="96">
        <v>257311.55</v>
      </c>
      <c r="P123" s="96">
        <v>53538</v>
      </c>
      <c r="S123" s="96">
        <v>378050</v>
      </c>
      <c r="U123" s="118">
        <v>484550</v>
      </c>
      <c r="X123" s="118">
        <v>159297.37</v>
      </c>
      <c r="Y123" s="118">
        <v>95163.42</v>
      </c>
    </row>
    <row r="124" spans="1:27" x14ac:dyDescent="0.2">
      <c r="A124" s="283" t="s">
        <v>2028</v>
      </c>
      <c r="B124" s="117">
        <v>553481.31999999995</v>
      </c>
      <c r="C124" s="117">
        <v>0</v>
      </c>
      <c r="D124" s="117">
        <v>152035.66</v>
      </c>
      <c r="E124" s="283">
        <v>758776.34</v>
      </c>
      <c r="F124" s="283">
        <v>100035.34</v>
      </c>
      <c r="H124" s="263">
        <v>26897.26</v>
      </c>
      <c r="I124" s="263">
        <v>93550</v>
      </c>
      <c r="J124" s="263">
        <v>3868.01</v>
      </c>
      <c r="M124" s="283">
        <v>-59992</v>
      </c>
      <c r="N124" s="283">
        <v>3028722.67</v>
      </c>
      <c r="O124" s="96">
        <v>608386.39</v>
      </c>
      <c r="S124" s="96">
        <v>497454</v>
      </c>
      <c r="U124" s="118">
        <v>747004</v>
      </c>
      <c r="X124" s="118">
        <v>131213.68</v>
      </c>
      <c r="Y124" s="118">
        <v>77282.710000000006</v>
      </c>
    </row>
    <row r="125" spans="1:27" x14ac:dyDescent="0.2">
      <c r="A125" s="283" t="s">
        <v>2030</v>
      </c>
      <c r="B125" s="117">
        <v>227950.51</v>
      </c>
      <c r="C125" s="117">
        <v>0</v>
      </c>
      <c r="D125" s="117">
        <v>27875.439999999999</v>
      </c>
      <c r="E125" s="283">
        <v>1002026.56</v>
      </c>
      <c r="F125" s="283">
        <v>99738.77</v>
      </c>
      <c r="H125" s="263">
        <v>40953.79</v>
      </c>
      <c r="I125" s="263">
        <v>47600</v>
      </c>
      <c r="J125" s="263">
        <v>0</v>
      </c>
      <c r="M125" s="283">
        <v>-18706.830000000002</v>
      </c>
      <c r="N125" s="283">
        <v>3118920.11</v>
      </c>
      <c r="O125" s="96">
        <v>363964.89</v>
      </c>
      <c r="S125" s="96">
        <v>579392.5</v>
      </c>
      <c r="U125" s="118">
        <v>794292.5</v>
      </c>
      <c r="X125" s="118">
        <v>102815.86</v>
      </c>
      <c r="Y125" s="118">
        <v>89294.82</v>
      </c>
    </row>
    <row r="126" spans="1:27" x14ac:dyDescent="0.2">
      <c r="A126" s="283" t="s">
        <v>1997</v>
      </c>
      <c r="B126" s="117">
        <v>370067.7</v>
      </c>
      <c r="C126" s="117">
        <v>70273</v>
      </c>
      <c r="D126" s="117">
        <v>48997.440000000002</v>
      </c>
      <c r="E126" s="283">
        <v>910444.33</v>
      </c>
      <c r="F126" s="283">
        <v>168799.47</v>
      </c>
      <c r="G126" s="263">
        <v>0</v>
      </c>
      <c r="H126" s="263">
        <v>102586.4</v>
      </c>
      <c r="J126" s="263">
        <v>1882.18</v>
      </c>
      <c r="K126" s="283">
        <v>85640</v>
      </c>
      <c r="L126" s="283">
        <v>-1269160.81</v>
      </c>
      <c r="M126" s="283">
        <v>-15551</v>
      </c>
      <c r="N126" s="283">
        <v>2656385</v>
      </c>
      <c r="O126" s="96">
        <v>762008.7</v>
      </c>
      <c r="S126" s="96">
        <v>812837</v>
      </c>
      <c r="U126" s="118">
        <v>1174487</v>
      </c>
      <c r="X126" s="118">
        <v>233159.04000000001</v>
      </c>
      <c r="Y126" s="118">
        <v>93442.99</v>
      </c>
    </row>
    <row r="127" spans="1:27" x14ac:dyDescent="0.2">
      <c r="A127" s="283" t="s">
        <v>1998</v>
      </c>
      <c r="B127" s="117">
        <v>421651.92</v>
      </c>
      <c r="C127" s="117">
        <v>44843</v>
      </c>
      <c r="D127" s="117">
        <v>27702.97</v>
      </c>
      <c r="E127" s="283">
        <v>268697.99</v>
      </c>
      <c r="F127" s="283">
        <v>173810.53</v>
      </c>
      <c r="H127" s="263">
        <v>36927.43</v>
      </c>
      <c r="L127" s="283">
        <v>-1849130.55</v>
      </c>
      <c r="M127" s="283">
        <v>-684</v>
      </c>
      <c r="N127" s="283">
        <v>2668500</v>
      </c>
      <c r="O127" s="96">
        <v>501224.07</v>
      </c>
      <c r="S127" s="96">
        <v>729015</v>
      </c>
      <c r="U127" s="118">
        <v>897681</v>
      </c>
      <c r="X127" s="118">
        <v>170858.54</v>
      </c>
      <c r="Y127" s="118">
        <v>48327.95</v>
      </c>
    </row>
    <row r="128" spans="1:27" x14ac:dyDescent="0.2">
      <c r="A128" s="283" t="s">
        <v>2001</v>
      </c>
      <c r="B128" s="117">
        <v>849901.98</v>
      </c>
      <c r="C128" s="117">
        <v>76321.25</v>
      </c>
      <c r="D128" s="117">
        <v>27331.19</v>
      </c>
      <c r="E128" s="283">
        <v>5059015.95</v>
      </c>
      <c r="F128" s="283">
        <v>83997.01</v>
      </c>
      <c r="G128" s="263">
        <v>0</v>
      </c>
      <c r="H128" s="263">
        <v>267066.81</v>
      </c>
      <c r="I128" s="263">
        <v>395730</v>
      </c>
      <c r="J128" s="263">
        <v>1344.41</v>
      </c>
      <c r="L128" s="283">
        <v>-3816502.6</v>
      </c>
      <c r="M128" s="283">
        <v>-1905</v>
      </c>
      <c r="N128" s="283">
        <v>9526566.6699999999</v>
      </c>
      <c r="O128" s="96">
        <v>803954.75</v>
      </c>
      <c r="S128" s="96">
        <v>711408</v>
      </c>
      <c r="T128" s="96">
        <v>137557</v>
      </c>
      <c r="U128" s="118">
        <v>1153853</v>
      </c>
      <c r="W128" s="118">
        <v>3280</v>
      </c>
      <c r="X128" s="118">
        <v>470027.41</v>
      </c>
      <c r="Y128" s="118">
        <v>195889.75</v>
      </c>
    </row>
    <row r="129" spans="1:25" x14ac:dyDescent="0.2">
      <c r="A129" s="283" t="s">
        <v>2003</v>
      </c>
      <c r="B129" s="117">
        <v>421843.4</v>
      </c>
      <c r="C129" s="117">
        <v>36298</v>
      </c>
      <c r="D129" s="117">
        <v>0</v>
      </c>
      <c r="E129" s="283">
        <v>398239.83</v>
      </c>
      <c r="F129" s="283">
        <v>167066.75</v>
      </c>
      <c r="G129" s="263">
        <v>0</v>
      </c>
      <c r="H129" s="263">
        <v>82732.990000000005</v>
      </c>
      <c r="J129" s="263">
        <v>205.61</v>
      </c>
      <c r="K129" s="283">
        <v>155940</v>
      </c>
      <c r="L129" s="283">
        <v>-1815370.57</v>
      </c>
      <c r="M129" s="283">
        <v>245.79</v>
      </c>
      <c r="N129" s="283">
        <v>2647000</v>
      </c>
      <c r="O129" s="96">
        <v>398715.51</v>
      </c>
      <c r="S129" s="96">
        <v>389393</v>
      </c>
      <c r="U129" s="118">
        <v>611447</v>
      </c>
      <c r="X129" s="118">
        <v>121748.44</v>
      </c>
      <c r="Y129" s="118">
        <v>36143.56</v>
      </c>
    </row>
    <row r="130" spans="1:25" x14ac:dyDescent="0.2">
      <c r="A130" s="283" t="s">
        <v>2029</v>
      </c>
      <c r="B130" s="117">
        <v>222938.65</v>
      </c>
      <c r="C130" s="117">
        <v>624</v>
      </c>
      <c r="D130" s="117">
        <v>6619.7</v>
      </c>
      <c r="E130" s="283">
        <v>484035.74</v>
      </c>
      <c r="F130" s="283">
        <v>64614.61</v>
      </c>
      <c r="H130" s="263">
        <v>150169.01</v>
      </c>
      <c r="J130" s="263">
        <v>15</v>
      </c>
      <c r="L130" s="283">
        <v>-1237394.6599999999</v>
      </c>
      <c r="N130" s="283">
        <v>1913700</v>
      </c>
      <c r="O130" s="96">
        <v>40233.26</v>
      </c>
      <c r="S130" s="96">
        <v>72727.600000000006</v>
      </c>
      <c r="U130" s="118">
        <v>110591.6</v>
      </c>
      <c r="X130" s="118">
        <v>24788.9</v>
      </c>
      <c r="Y130" s="118">
        <v>11595.51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AL130"/>
  <sheetViews>
    <sheetView topLeftCell="Z82" zoomScale="68" zoomScaleNormal="68" workbookViewId="0">
      <selection activeCell="AK18" sqref="AK18"/>
    </sheetView>
  </sheetViews>
  <sheetFormatPr defaultColWidth="9" defaultRowHeight="14.25" x14ac:dyDescent="0.2"/>
  <cols>
    <col min="1" max="1" width="6.5" style="49" customWidth="1"/>
    <col min="2" max="2" width="8.625" style="49" customWidth="1"/>
    <col min="3" max="3" width="6.5" style="56" customWidth="1"/>
    <col min="4" max="4" width="26.625" style="56" customWidth="1"/>
    <col min="5" max="5" width="20.625" style="283" customWidth="1"/>
    <col min="6" max="8" width="17.75" style="117"/>
    <col min="9" max="10" width="17.75" style="283"/>
    <col min="11" max="14" width="17.75" style="263"/>
    <col min="15" max="18" width="17.75" style="283"/>
    <col min="19" max="24" width="17.75" style="96"/>
    <col min="25" max="31" width="17.75" style="118"/>
    <col min="32" max="32" width="33.75" style="118" bestFit="1" customWidth="1"/>
    <col min="33" max="33" width="20.5" style="95" bestFit="1" customWidth="1"/>
    <col min="34" max="34" width="17.875" style="62" bestFit="1" customWidth="1"/>
    <col min="35" max="35" width="17.375" style="63" bestFit="1" customWidth="1"/>
    <col min="36" max="36" width="17.625" style="59" bestFit="1" customWidth="1"/>
    <col min="37" max="37" width="19.125" style="58" bestFit="1" customWidth="1"/>
    <col min="38" max="38" width="23.625" style="63" bestFit="1" customWidth="1"/>
    <col min="39" max="16384" width="9" style="67"/>
  </cols>
  <sheetData>
    <row r="1" spans="1:38" x14ac:dyDescent="0.2">
      <c r="A1" s="259"/>
      <c r="B1" s="259"/>
      <c r="E1" s="283" t="s">
        <v>590</v>
      </c>
      <c r="F1" s="117" t="s">
        <v>1437</v>
      </c>
      <c r="G1" s="117" t="s">
        <v>1438</v>
      </c>
      <c r="H1" s="117" t="s">
        <v>1439</v>
      </c>
      <c r="I1" s="283" t="s">
        <v>1441</v>
      </c>
      <c r="J1" s="283" t="s">
        <v>1442</v>
      </c>
      <c r="K1" s="263" t="s">
        <v>1445</v>
      </c>
      <c r="L1" s="263" t="s">
        <v>1446</v>
      </c>
      <c r="M1" s="263" t="s">
        <v>1447</v>
      </c>
      <c r="N1" s="263" t="s">
        <v>1448</v>
      </c>
      <c r="O1" s="283" t="s">
        <v>1449</v>
      </c>
      <c r="P1" s="283" t="s">
        <v>1450</v>
      </c>
      <c r="Q1" s="283" t="s">
        <v>1451</v>
      </c>
      <c r="R1" s="283" t="s">
        <v>1452</v>
      </c>
      <c r="S1" s="96" t="s">
        <v>1454</v>
      </c>
      <c r="T1" s="96" t="s">
        <v>1455</v>
      </c>
      <c r="U1" s="96" t="s">
        <v>1456</v>
      </c>
      <c r="V1" s="96" t="s">
        <v>1902</v>
      </c>
      <c r="W1" s="96" t="s">
        <v>1457</v>
      </c>
      <c r="X1" s="96" t="s">
        <v>1458</v>
      </c>
      <c r="Y1" s="118" t="s">
        <v>1459</v>
      </c>
      <c r="Z1" s="118" t="s">
        <v>1460</v>
      </c>
      <c r="AA1" s="118" t="s">
        <v>1461</v>
      </c>
      <c r="AB1" s="118" t="s">
        <v>1462</v>
      </c>
      <c r="AC1" s="118" t="s">
        <v>1463</v>
      </c>
      <c r="AD1" s="118" t="s">
        <v>1903</v>
      </c>
      <c r="AE1" s="118" t="s">
        <v>1465</v>
      </c>
      <c r="AF1" s="118" t="s">
        <v>1466</v>
      </c>
      <c r="AG1" s="95" t="s">
        <v>6</v>
      </c>
      <c r="AH1" s="62" t="s">
        <v>7</v>
      </c>
      <c r="AI1" s="63" t="s">
        <v>8</v>
      </c>
      <c r="AJ1" s="64" t="s">
        <v>9</v>
      </c>
      <c r="AK1" s="65" t="s">
        <v>10</v>
      </c>
      <c r="AL1" s="66" t="s">
        <v>11</v>
      </c>
    </row>
    <row r="2" spans="1:38" x14ac:dyDescent="0.2">
      <c r="A2" s="259"/>
      <c r="B2" s="259"/>
      <c r="C2" s="56" t="s">
        <v>815</v>
      </c>
      <c r="E2" s="283" t="s">
        <v>591</v>
      </c>
      <c r="F2" s="117" t="s">
        <v>1467</v>
      </c>
      <c r="G2" s="117" t="s">
        <v>1468</v>
      </c>
      <c r="H2" s="117" t="s">
        <v>1469</v>
      </c>
      <c r="I2" s="283" t="s">
        <v>1471</v>
      </c>
      <c r="J2" s="283" t="s">
        <v>1472</v>
      </c>
      <c r="K2" s="263" t="s">
        <v>1475</v>
      </c>
      <c r="L2" s="263" t="s">
        <v>1476</v>
      </c>
      <c r="M2" s="263" t="s">
        <v>1477</v>
      </c>
      <c r="N2" s="263" t="s">
        <v>1478</v>
      </c>
      <c r="O2" s="283" t="s">
        <v>1479</v>
      </c>
      <c r="P2" s="283" t="s">
        <v>1480</v>
      </c>
      <c r="Q2" s="283" t="s">
        <v>1481</v>
      </c>
      <c r="R2" s="283" t="s">
        <v>1482</v>
      </c>
      <c r="S2" s="96" t="s">
        <v>1484</v>
      </c>
      <c r="T2" s="96" t="s">
        <v>1485</v>
      </c>
      <c r="U2" s="96" t="s">
        <v>1486</v>
      </c>
      <c r="V2" s="96" t="s">
        <v>1904</v>
      </c>
      <c r="W2" s="96" t="s">
        <v>1487</v>
      </c>
      <c r="X2" s="96" t="s">
        <v>1488</v>
      </c>
      <c r="Y2" s="118" t="s">
        <v>1489</v>
      </c>
      <c r="Z2" s="118" t="s">
        <v>1490</v>
      </c>
      <c r="AA2" s="118" t="s">
        <v>1491</v>
      </c>
      <c r="AB2" s="118" t="s">
        <v>1492</v>
      </c>
      <c r="AC2" s="118" t="s">
        <v>1493</v>
      </c>
      <c r="AD2" s="118" t="s">
        <v>1905</v>
      </c>
      <c r="AE2" s="118" t="s">
        <v>1495</v>
      </c>
      <c r="AF2" s="118" t="s">
        <v>1496</v>
      </c>
    </row>
    <row r="3" spans="1:38" ht="15" thickBot="1" x14ac:dyDescent="0.25">
      <c r="A3" s="259"/>
      <c r="B3" s="259"/>
      <c r="E3" s="283" t="s">
        <v>592</v>
      </c>
      <c r="F3" s="117">
        <v>67435399.900000006</v>
      </c>
      <c r="G3" s="117">
        <v>2659506.94</v>
      </c>
      <c r="H3" s="117">
        <v>8725453.5199999996</v>
      </c>
      <c r="I3" s="283">
        <v>135298259.72999999</v>
      </c>
      <c r="J3" s="283">
        <v>23433654.91</v>
      </c>
      <c r="K3" s="263">
        <v>415131</v>
      </c>
      <c r="L3" s="263">
        <v>3130295.93</v>
      </c>
      <c r="M3" s="263">
        <v>2801609.71</v>
      </c>
      <c r="N3" s="263">
        <v>129045.37</v>
      </c>
      <c r="O3" s="283">
        <v>2368830.19</v>
      </c>
      <c r="P3" s="283">
        <v>-12154050.18</v>
      </c>
      <c r="Q3" s="283">
        <v>3485990.86</v>
      </c>
      <c r="R3" s="283">
        <v>224399334.74000001</v>
      </c>
      <c r="S3" s="96">
        <v>79850674.959999993</v>
      </c>
      <c r="T3" s="96">
        <v>2467356.38</v>
      </c>
      <c r="U3" s="96">
        <v>7890.56</v>
      </c>
      <c r="V3" s="96">
        <v>30</v>
      </c>
      <c r="W3" s="96">
        <v>63569230.369999997</v>
      </c>
      <c r="X3" s="96">
        <v>5756856.6500000004</v>
      </c>
      <c r="Y3" s="118">
        <v>91032706.469999999</v>
      </c>
      <c r="Z3" s="118">
        <v>161130</v>
      </c>
      <c r="AA3" s="118">
        <v>76597</v>
      </c>
      <c r="AB3" s="118">
        <v>32092099.850000001</v>
      </c>
      <c r="AC3" s="118">
        <v>11459352.16</v>
      </c>
      <c r="AD3" s="118">
        <v>12348.5</v>
      </c>
      <c r="AE3" s="118">
        <v>74786</v>
      </c>
      <c r="AF3" s="118">
        <v>683485</v>
      </c>
      <c r="AG3" s="95">
        <f t="shared" ref="AG3:AL3" si="0">SUM(AG4:AG130)</f>
        <v>78820360.360000029</v>
      </c>
      <c r="AH3" s="62">
        <f t="shared" si="0"/>
        <v>6476082.0099999998</v>
      </c>
      <c r="AI3" s="63">
        <f t="shared" si="0"/>
        <v>72344278.349999994</v>
      </c>
      <c r="AJ3" s="59">
        <f t="shared" si="0"/>
        <v>151652038.91999993</v>
      </c>
      <c r="AK3" s="58">
        <f t="shared" si="0"/>
        <v>135592504.98000005</v>
      </c>
      <c r="AL3" s="68">
        <f t="shared" si="0"/>
        <v>16059533.939999998</v>
      </c>
    </row>
    <row r="4" spans="1:38" ht="15" thickBot="1" x14ac:dyDescent="0.25">
      <c r="A4" s="49" t="s">
        <v>364</v>
      </c>
      <c r="B4" s="49" t="s">
        <v>366</v>
      </c>
      <c r="C4" s="85">
        <v>6411</v>
      </c>
      <c r="D4" s="86" t="s">
        <v>688</v>
      </c>
      <c r="E4" s="283" t="s">
        <v>1906</v>
      </c>
      <c r="F4" s="117">
        <v>783989.62</v>
      </c>
      <c r="G4" s="117">
        <v>22976.6</v>
      </c>
      <c r="H4" s="117">
        <v>116750.11</v>
      </c>
      <c r="I4" s="283">
        <v>4601157.6100000003</v>
      </c>
      <c r="J4" s="283">
        <v>108840.36</v>
      </c>
      <c r="L4" s="263">
        <v>7098.69</v>
      </c>
      <c r="N4" s="263">
        <v>350.03</v>
      </c>
      <c r="O4" s="283">
        <v>54570</v>
      </c>
      <c r="Q4" s="283">
        <v>14475.97</v>
      </c>
      <c r="R4" s="283">
        <v>1723269</v>
      </c>
      <c r="S4" s="96">
        <v>553486.94999999995</v>
      </c>
      <c r="W4" s="96">
        <v>1074176</v>
      </c>
      <c r="X4" s="96">
        <v>90420</v>
      </c>
      <c r="Y4" s="118">
        <v>1262226</v>
      </c>
      <c r="AB4" s="118">
        <v>320729.62</v>
      </c>
      <c r="AC4" s="118">
        <v>139981.95000000001</v>
      </c>
      <c r="AF4" s="118">
        <v>35497</v>
      </c>
      <c r="AG4" s="95">
        <f>SUM(F4:H4)</f>
        <v>923716.33</v>
      </c>
      <c r="AH4" s="62">
        <f>SUM(K4:N4)</f>
        <v>7448.7199999999993</v>
      </c>
      <c r="AI4" s="63">
        <f>AG4-AH4</f>
        <v>916267.61</v>
      </c>
      <c r="AJ4" s="59">
        <f>SUM(S4:X4)</f>
        <v>1718082.95</v>
      </c>
      <c r="AK4" s="58">
        <f>SUM(Y4:AF4)</f>
        <v>1758434.57</v>
      </c>
      <c r="AL4" s="68">
        <f>AJ4-AK4</f>
        <v>-40351.620000000112</v>
      </c>
    </row>
    <row r="5" spans="1:38" ht="15" thickBot="1" x14ac:dyDescent="0.25">
      <c r="A5" s="49" t="s">
        <v>364</v>
      </c>
      <c r="B5" s="49" t="s">
        <v>366</v>
      </c>
      <c r="C5" s="85">
        <v>2059</v>
      </c>
      <c r="D5" s="86" t="s">
        <v>689</v>
      </c>
      <c r="E5" s="283" t="s">
        <v>1907</v>
      </c>
      <c r="F5" s="117">
        <v>101665.28</v>
      </c>
      <c r="G5" s="117">
        <v>0</v>
      </c>
      <c r="H5" s="117">
        <v>156284.54999999999</v>
      </c>
      <c r="I5" s="283">
        <v>651673.89</v>
      </c>
      <c r="J5" s="283">
        <v>240415.08</v>
      </c>
      <c r="K5" s="263">
        <v>3650</v>
      </c>
      <c r="N5" s="263">
        <v>326</v>
      </c>
      <c r="O5" s="283">
        <v>228080</v>
      </c>
      <c r="Q5" s="283">
        <v>1792.09</v>
      </c>
      <c r="R5" s="283">
        <v>1740746.12</v>
      </c>
      <c r="S5" s="96">
        <v>368328.72</v>
      </c>
      <c r="T5" s="96">
        <v>16300</v>
      </c>
      <c r="W5" s="96">
        <v>475837.5</v>
      </c>
      <c r="X5" s="96">
        <v>204670</v>
      </c>
      <c r="Y5" s="118">
        <v>594437.5</v>
      </c>
      <c r="AB5" s="118">
        <v>293027.81</v>
      </c>
      <c r="AC5" s="118">
        <v>107173.86</v>
      </c>
      <c r="AF5" s="118">
        <v>38380</v>
      </c>
      <c r="AG5" s="95">
        <f t="shared" ref="AG5:AG68" si="1">SUM(F5:H5)</f>
        <v>257949.83</v>
      </c>
      <c r="AH5" s="62">
        <f t="shared" ref="AH5:AH68" si="2">SUM(K5:N5)</f>
        <v>3976</v>
      </c>
      <c r="AI5" s="63">
        <f t="shared" ref="AI5:AI68" si="3">AG5-AH5</f>
        <v>253973.83</v>
      </c>
      <c r="AJ5" s="59">
        <f t="shared" ref="AJ5:AJ68" si="4">SUM(S5:X5)</f>
        <v>1065136.22</v>
      </c>
      <c r="AK5" s="58">
        <f t="shared" ref="AK5:AK68" si="5">SUM(Y5:AF5)</f>
        <v>1033019.17</v>
      </c>
      <c r="AL5" s="68">
        <f t="shared" ref="AL5:AL68" si="6">AJ5-AK5</f>
        <v>32117.04999999993</v>
      </c>
    </row>
    <row r="6" spans="1:38" ht="15" thickBot="1" x14ac:dyDescent="0.25">
      <c r="A6" s="49" t="s">
        <v>364</v>
      </c>
      <c r="B6" s="49" t="s">
        <v>366</v>
      </c>
      <c r="C6" s="85">
        <v>6691</v>
      </c>
      <c r="D6" s="86" t="s">
        <v>690</v>
      </c>
      <c r="E6" s="283" t="s">
        <v>1908</v>
      </c>
      <c r="F6" s="117">
        <v>299772.99</v>
      </c>
      <c r="G6" s="117">
        <v>96835.5</v>
      </c>
      <c r="H6" s="117">
        <v>124747.15</v>
      </c>
      <c r="I6" s="283">
        <v>1176951.97</v>
      </c>
      <c r="J6" s="283">
        <v>679622.25</v>
      </c>
      <c r="K6" s="263">
        <v>0</v>
      </c>
      <c r="L6" s="263">
        <v>224.7</v>
      </c>
      <c r="N6" s="263">
        <v>554.26</v>
      </c>
      <c r="O6" s="283">
        <v>89300</v>
      </c>
      <c r="Q6" s="283">
        <v>194000</v>
      </c>
      <c r="R6" s="283">
        <v>2169071.4500000002</v>
      </c>
      <c r="S6" s="96">
        <v>963914.02</v>
      </c>
      <c r="T6" s="96">
        <v>40160</v>
      </c>
      <c r="W6" s="96">
        <v>706455.5</v>
      </c>
      <c r="X6" s="96">
        <v>190852</v>
      </c>
      <c r="Y6" s="118">
        <v>1245547.5</v>
      </c>
      <c r="AB6" s="118">
        <v>679818.31</v>
      </c>
      <c r="AC6" s="118">
        <v>5633.35</v>
      </c>
      <c r="AF6" s="118">
        <v>500</v>
      </c>
      <c r="AG6" s="95">
        <f t="shared" si="1"/>
        <v>521355.64</v>
      </c>
      <c r="AH6" s="62">
        <f t="shared" si="2"/>
        <v>778.96</v>
      </c>
      <c r="AI6" s="63">
        <f t="shared" si="3"/>
        <v>520576.68</v>
      </c>
      <c r="AJ6" s="59">
        <f t="shared" si="4"/>
        <v>1901381.52</v>
      </c>
      <c r="AK6" s="58">
        <f t="shared" si="5"/>
        <v>1931499.1600000001</v>
      </c>
      <c r="AL6" s="68">
        <f t="shared" si="6"/>
        <v>-30117.64000000013</v>
      </c>
    </row>
    <row r="7" spans="1:38" ht="15" thickBot="1" x14ac:dyDescent="0.25">
      <c r="A7" s="49" t="s">
        <v>364</v>
      </c>
      <c r="B7" s="49" t="s">
        <v>366</v>
      </c>
      <c r="C7" s="85">
        <v>3434</v>
      </c>
      <c r="D7" s="86" t="s">
        <v>691</v>
      </c>
      <c r="E7" s="283" t="s">
        <v>1909</v>
      </c>
      <c r="F7" s="117">
        <v>541111.38</v>
      </c>
      <c r="G7" s="117">
        <v>0</v>
      </c>
      <c r="H7" s="117">
        <v>146899.14000000001</v>
      </c>
      <c r="I7" s="283">
        <v>380571.09</v>
      </c>
      <c r="J7" s="283">
        <v>186367.57</v>
      </c>
      <c r="L7" s="263">
        <v>0</v>
      </c>
      <c r="N7" s="263">
        <v>156</v>
      </c>
      <c r="Q7" s="283">
        <v>3588.65</v>
      </c>
      <c r="R7" s="283">
        <v>235221.96</v>
      </c>
      <c r="S7" s="96">
        <v>400432.03</v>
      </c>
      <c r="W7" s="96">
        <v>860057.5</v>
      </c>
      <c r="X7" s="96">
        <v>138603</v>
      </c>
      <c r="Y7" s="118">
        <v>1031107.5</v>
      </c>
      <c r="AB7" s="118">
        <v>264612.28000000003</v>
      </c>
      <c r="AC7" s="118">
        <v>72301.149999999994</v>
      </c>
      <c r="AF7" s="118">
        <v>26142</v>
      </c>
      <c r="AG7" s="95">
        <f t="shared" si="1"/>
        <v>688010.52</v>
      </c>
      <c r="AH7" s="62">
        <f t="shared" si="2"/>
        <v>156</v>
      </c>
      <c r="AI7" s="63">
        <f t="shared" si="3"/>
        <v>687854.52</v>
      </c>
      <c r="AJ7" s="59">
        <f t="shared" si="4"/>
        <v>1399092.53</v>
      </c>
      <c r="AK7" s="58">
        <f t="shared" si="5"/>
        <v>1394162.93</v>
      </c>
      <c r="AL7" s="68">
        <f t="shared" si="6"/>
        <v>4929.6000000000931</v>
      </c>
    </row>
    <row r="8" spans="1:38" ht="15" thickBot="1" x14ac:dyDescent="0.25">
      <c r="A8" s="49" t="s">
        <v>364</v>
      </c>
      <c r="B8" s="49" t="s">
        <v>366</v>
      </c>
      <c r="C8" s="85">
        <v>3172</v>
      </c>
      <c r="D8" s="86" t="s">
        <v>692</v>
      </c>
      <c r="E8" s="283" t="s">
        <v>1910</v>
      </c>
      <c r="F8" s="117">
        <v>563616.61</v>
      </c>
      <c r="G8" s="117">
        <v>14879</v>
      </c>
      <c r="H8" s="117">
        <v>99874.21</v>
      </c>
      <c r="I8" s="283">
        <v>545690.23</v>
      </c>
      <c r="J8" s="283">
        <v>185719.61</v>
      </c>
      <c r="L8" s="263">
        <v>2418.34</v>
      </c>
      <c r="N8" s="263">
        <v>75</v>
      </c>
      <c r="R8" s="283">
        <v>1649277.25</v>
      </c>
      <c r="S8" s="96">
        <v>492884.84</v>
      </c>
      <c r="W8" s="96">
        <v>396655</v>
      </c>
      <c r="X8" s="96">
        <v>100800</v>
      </c>
      <c r="Y8" s="118">
        <v>557805</v>
      </c>
      <c r="AB8" s="118">
        <v>264791.2</v>
      </c>
      <c r="AC8" s="118">
        <v>67169.7</v>
      </c>
      <c r="AF8" s="118">
        <v>22424</v>
      </c>
      <c r="AG8" s="95">
        <f t="shared" si="1"/>
        <v>678369.82</v>
      </c>
      <c r="AH8" s="62">
        <f t="shared" si="2"/>
        <v>2493.34</v>
      </c>
      <c r="AI8" s="63">
        <f t="shared" si="3"/>
        <v>675876.48</v>
      </c>
      <c r="AJ8" s="59">
        <f t="shared" si="4"/>
        <v>990339.84000000008</v>
      </c>
      <c r="AK8" s="58">
        <f t="shared" si="5"/>
        <v>912189.89999999991</v>
      </c>
      <c r="AL8" s="68">
        <f t="shared" si="6"/>
        <v>78149.940000000177</v>
      </c>
    </row>
    <row r="9" spans="1:38" ht="15" thickBot="1" x14ac:dyDescent="0.25">
      <c r="A9" s="49" t="s">
        <v>364</v>
      </c>
      <c r="B9" s="49" t="s">
        <v>366</v>
      </c>
      <c r="C9" s="85">
        <v>3172</v>
      </c>
      <c r="D9" s="86" t="s">
        <v>693</v>
      </c>
      <c r="E9" s="283" t="s">
        <v>1911</v>
      </c>
      <c r="F9" s="117">
        <v>785203.41</v>
      </c>
      <c r="G9" s="117">
        <v>3780</v>
      </c>
      <c r="H9" s="117">
        <v>89120.5</v>
      </c>
      <c r="I9" s="283">
        <v>289960.62</v>
      </c>
      <c r="J9" s="283">
        <v>203027</v>
      </c>
      <c r="K9" s="263">
        <v>0</v>
      </c>
      <c r="L9" s="263">
        <v>321</v>
      </c>
      <c r="M9" s="263">
        <v>187970</v>
      </c>
      <c r="N9" s="263">
        <v>92.27</v>
      </c>
      <c r="Q9" s="283">
        <v>2346.66</v>
      </c>
      <c r="R9" s="283">
        <v>991159.3</v>
      </c>
      <c r="S9" s="96">
        <v>376308.9</v>
      </c>
      <c r="W9" s="96">
        <v>458482.5</v>
      </c>
      <c r="X9" s="96">
        <v>201280</v>
      </c>
      <c r="Y9" s="118">
        <v>718362.5</v>
      </c>
      <c r="AB9" s="118">
        <v>215154.17</v>
      </c>
      <c r="AC9" s="118">
        <v>62819.64</v>
      </c>
      <c r="AF9" s="118">
        <v>19748</v>
      </c>
      <c r="AG9" s="95">
        <f t="shared" si="1"/>
        <v>878103.91</v>
      </c>
      <c r="AH9" s="62">
        <f t="shared" si="2"/>
        <v>188383.27</v>
      </c>
      <c r="AI9" s="63">
        <f t="shared" si="3"/>
        <v>689720.64</v>
      </c>
      <c r="AJ9" s="59">
        <f t="shared" si="4"/>
        <v>1036071.4</v>
      </c>
      <c r="AK9" s="58">
        <f t="shared" si="5"/>
        <v>1016084.31</v>
      </c>
      <c r="AL9" s="68">
        <f t="shared" si="6"/>
        <v>19987.089999999967</v>
      </c>
    </row>
    <row r="10" spans="1:38" ht="15" thickBot="1" x14ac:dyDescent="0.25">
      <c r="A10" s="49" t="s">
        <v>364</v>
      </c>
      <c r="B10" s="49" t="s">
        <v>366</v>
      </c>
      <c r="C10" s="85">
        <v>1819</v>
      </c>
      <c r="D10" s="86" t="s">
        <v>694</v>
      </c>
      <c r="E10" s="283" t="s">
        <v>1912</v>
      </c>
      <c r="F10" s="117">
        <v>251598.96</v>
      </c>
      <c r="G10" s="117">
        <v>2659</v>
      </c>
      <c r="H10" s="117">
        <v>127760.47</v>
      </c>
      <c r="I10" s="283">
        <v>882509.14</v>
      </c>
      <c r="J10" s="283">
        <v>220321.03</v>
      </c>
      <c r="L10" s="263">
        <v>798.15</v>
      </c>
      <c r="N10" s="263">
        <v>162.02000000000001</v>
      </c>
      <c r="O10" s="283">
        <v>110000</v>
      </c>
      <c r="Q10" s="283">
        <v>19037.509999999998</v>
      </c>
      <c r="R10" s="283">
        <v>169383.81</v>
      </c>
      <c r="S10" s="96">
        <v>330586</v>
      </c>
      <c r="W10" s="96">
        <v>391047.5</v>
      </c>
      <c r="X10" s="96">
        <v>188790</v>
      </c>
      <c r="Y10" s="118">
        <v>492807.5</v>
      </c>
      <c r="AB10" s="118">
        <v>203371.27</v>
      </c>
      <c r="AC10" s="118">
        <v>103551.19</v>
      </c>
      <c r="AF10" s="118">
        <v>500</v>
      </c>
      <c r="AG10" s="95">
        <f t="shared" si="1"/>
        <v>382018.43</v>
      </c>
      <c r="AH10" s="62">
        <f t="shared" si="2"/>
        <v>960.17</v>
      </c>
      <c r="AI10" s="63">
        <f t="shared" si="3"/>
        <v>381058.26</v>
      </c>
      <c r="AJ10" s="59">
        <f t="shared" si="4"/>
        <v>910423.5</v>
      </c>
      <c r="AK10" s="58">
        <f t="shared" si="5"/>
        <v>800229.96</v>
      </c>
      <c r="AL10" s="68">
        <f t="shared" si="6"/>
        <v>110193.54000000004</v>
      </c>
    </row>
    <row r="11" spans="1:38" ht="15" thickBot="1" x14ac:dyDescent="0.25">
      <c r="A11" s="49" t="s">
        <v>364</v>
      </c>
      <c r="B11" s="49" t="s">
        <v>366</v>
      </c>
      <c r="C11" s="85">
        <v>6183</v>
      </c>
      <c r="D11" s="86" t="s">
        <v>695</v>
      </c>
      <c r="E11" s="283" t="s">
        <v>1913</v>
      </c>
      <c r="F11" s="117">
        <v>1446333.18</v>
      </c>
      <c r="G11" s="117">
        <v>72989</v>
      </c>
      <c r="H11" s="117">
        <v>79186.64</v>
      </c>
      <c r="I11" s="283">
        <v>783374.1</v>
      </c>
      <c r="J11" s="283">
        <v>601890.5</v>
      </c>
      <c r="K11" s="263">
        <v>0</v>
      </c>
      <c r="N11" s="263">
        <v>260.82</v>
      </c>
      <c r="O11" s="283">
        <v>4500</v>
      </c>
      <c r="Q11" s="283">
        <v>66806.67</v>
      </c>
      <c r="R11" s="283">
        <v>668274.24</v>
      </c>
      <c r="S11" s="96">
        <v>663154.74</v>
      </c>
      <c r="T11" s="96">
        <v>202913</v>
      </c>
      <c r="W11" s="96">
        <v>702781.9</v>
      </c>
      <c r="X11" s="96">
        <v>405746</v>
      </c>
      <c r="Y11" s="118">
        <v>1132561.8999999999</v>
      </c>
      <c r="AB11" s="118">
        <v>417036.16</v>
      </c>
      <c r="AC11" s="118">
        <v>95895.41</v>
      </c>
      <c r="AF11" s="118">
        <v>45675</v>
      </c>
      <c r="AG11" s="95">
        <f t="shared" si="1"/>
        <v>1598508.8199999998</v>
      </c>
      <c r="AH11" s="62">
        <f t="shared" si="2"/>
        <v>260.82</v>
      </c>
      <c r="AI11" s="63">
        <f t="shared" si="3"/>
        <v>1598247.9999999998</v>
      </c>
      <c r="AJ11" s="59">
        <f t="shared" si="4"/>
        <v>1974595.6400000001</v>
      </c>
      <c r="AK11" s="58">
        <f t="shared" si="5"/>
        <v>1691168.4699999997</v>
      </c>
      <c r="AL11" s="68">
        <f t="shared" si="6"/>
        <v>283427.17000000039</v>
      </c>
    </row>
    <row r="12" spans="1:38" ht="15" thickBot="1" x14ac:dyDescent="0.25">
      <c r="A12" s="49" t="s">
        <v>364</v>
      </c>
      <c r="B12" s="49" t="s">
        <v>366</v>
      </c>
      <c r="C12" s="85">
        <v>2360</v>
      </c>
      <c r="D12" s="86" t="s">
        <v>696</v>
      </c>
      <c r="E12" s="283" t="s">
        <v>1914</v>
      </c>
      <c r="F12" s="117">
        <v>676588.31</v>
      </c>
      <c r="G12" s="117">
        <v>30440</v>
      </c>
      <c r="H12" s="117">
        <v>52073.83</v>
      </c>
      <c r="I12" s="283">
        <v>775476.52</v>
      </c>
      <c r="J12" s="283">
        <v>215484.79</v>
      </c>
      <c r="M12" s="263">
        <v>29650</v>
      </c>
      <c r="N12" s="263">
        <v>4.09</v>
      </c>
      <c r="Q12" s="283">
        <v>1740</v>
      </c>
      <c r="R12" s="283">
        <v>2102009.77</v>
      </c>
      <c r="S12" s="96">
        <v>387781.44</v>
      </c>
      <c r="W12" s="96">
        <v>716630</v>
      </c>
      <c r="X12" s="96">
        <v>44500</v>
      </c>
      <c r="Y12" s="118">
        <v>866930</v>
      </c>
      <c r="AB12" s="118">
        <v>181845.16</v>
      </c>
      <c r="AC12" s="118">
        <v>72265.850000000006</v>
      </c>
      <c r="AF12" s="118">
        <v>18275</v>
      </c>
      <c r="AG12" s="95">
        <f t="shared" si="1"/>
        <v>759102.14</v>
      </c>
      <c r="AH12" s="62">
        <f t="shared" si="2"/>
        <v>29654.09</v>
      </c>
      <c r="AI12" s="63">
        <f t="shared" si="3"/>
        <v>729448.05</v>
      </c>
      <c r="AJ12" s="59">
        <f t="shared" si="4"/>
        <v>1148911.44</v>
      </c>
      <c r="AK12" s="58">
        <f t="shared" si="5"/>
        <v>1139316.01</v>
      </c>
      <c r="AL12" s="68">
        <f t="shared" si="6"/>
        <v>9595.4299999999348</v>
      </c>
    </row>
    <row r="13" spans="1:38" ht="15" thickBot="1" x14ac:dyDescent="0.25">
      <c r="A13" s="49" t="s">
        <v>364</v>
      </c>
      <c r="B13" s="49" t="s">
        <v>366</v>
      </c>
      <c r="C13" s="85">
        <v>5028</v>
      </c>
      <c r="D13" s="86" t="s">
        <v>697</v>
      </c>
      <c r="E13" s="283" t="s">
        <v>1915</v>
      </c>
      <c r="F13" s="117">
        <v>623681.79</v>
      </c>
      <c r="G13" s="117">
        <v>22210.75</v>
      </c>
      <c r="H13" s="117">
        <v>122537.24</v>
      </c>
      <c r="I13" s="283">
        <v>1182872.8899999999</v>
      </c>
      <c r="J13" s="283">
        <v>178112.22</v>
      </c>
      <c r="N13" s="263">
        <v>76</v>
      </c>
      <c r="Q13" s="283">
        <v>10178.31</v>
      </c>
      <c r="R13" s="283">
        <v>1442563.02</v>
      </c>
      <c r="S13" s="96">
        <v>519232.74</v>
      </c>
      <c r="W13" s="96">
        <v>661277.5</v>
      </c>
      <c r="X13" s="96">
        <v>397420</v>
      </c>
      <c r="Y13" s="118">
        <v>1035727.5</v>
      </c>
      <c r="AB13" s="118">
        <v>336966.28</v>
      </c>
      <c r="AC13" s="118">
        <v>90920.78</v>
      </c>
      <c r="AF13" s="118">
        <v>10500</v>
      </c>
      <c r="AG13" s="95">
        <f t="shared" si="1"/>
        <v>768429.78</v>
      </c>
      <c r="AH13" s="62">
        <f t="shared" si="2"/>
        <v>76</v>
      </c>
      <c r="AI13" s="63">
        <f t="shared" si="3"/>
        <v>768353.78</v>
      </c>
      <c r="AJ13" s="59">
        <f t="shared" si="4"/>
        <v>1577930.24</v>
      </c>
      <c r="AK13" s="58">
        <f t="shared" si="5"/>
        <v>1474114.5600000001</v>
      </c>
      <c r="AL13" s="68">
        <f t="shared" si="6"/>
        <v>103815.67999999993</v>
      </c>
    </row>
    <row r="14" spans="1:38" ht="15" thickBot="1" x14ac:dyDescent="0.25">
      <c r="A14" s="49" t="s">
        <v>364</v>
      </c>
      <c r="B14" s="49" t="s">
        <v>366</v>
      </c>
      <c r="C14" s="85">
        <v>3227</v>
      </c>
      <c r="D14" s="86" t="s">
        <v>698</v>
      </c>
      <c r="E14" s="283" t="s">
        <v>1916</v>
      </c>
      <c r="F14" s="117">
        <v>246236.91</v>
      </c>
      <c r="G14" s="117">
        <v>2074</v>
      </c>
      <c r="H14" s="117">
        <v>71144.53</v>
      </c>
      <c r="I14" s="283">
        <v>1120598.31</v>
      </c>
      <c r="J14" s="283">
        <v>122272.01</v>
      </c>
      <c r="K14" s="263">
        <v>0</v>
      </c>
      <c r="L14" s="263">
        <v>0</v>
      </c>
      <c r="N14" s="263">
        <v>451.6</v>
      </c>
      <c r="O14" s="283">
        <v>39150</v>
      </c>
      <c r="Q14" s="283">
        <v>2820.99</v>
      </c>
      <c r="R14" s="283">
        <v>484200</v>
      </c>
      <c r="S14" s="96">
        <v>421254.36</v>
      </c>
      <c r="W14" s="96">
        <v>564180</v>
      </c>
      <c r="X14" s="96">
        <v>319410</v>
      </c>
      <c r="Y14" s="118">
        <v>822630</v>
      </c>
      <c r="AB14" s="118">
        <v>298606.02</v>
      </c>
      <c r="AC14" s="118">
        <v>67600.149999999994</v>
      </c>
      <c r="AF14" s="118">
        <v>21771</v>
      </c>
      <c r="AG14" s="95">
        <f t="shared" si="1"/>
        <v>319455.44</v>
      </c>
      <c r="AH14" s="62">
        <f t="shared" si="2"/>
        <v>451.6</v>
      </c>
      <c r="AI14" s="63">
        <f t="shared" si="3"/>
        <v>319003.84000000003</v>
      </c>
      <c r="AJ14" s="59">
        <f t="shared" si="4"/>
        <v>1304844.3599999999</v>
      </c>
      <c r="AK14" s="58">
        <f t="shared" si="5"/>
        <v>1210607.17</v>
      </c>
      <c r="AL14" s="68">
        <f t="shared" si="6"/>
        <v>94237.189999999944</v>
      </c>
    </row>
    <row r="15" spans="1:38" ht="15" thickBot="1" x14ac:dyDescent="0.25">
      <c r="A15" s="49" t="s">
        <v>364</v>
      </c>
      <c r="B15" s="49" t="s">
        <v>366</v>
      </c>
      <c r="C15" s="85">
        <v>5146</v>
      </c>
      <c r="D15" s="86" t="s">
        <v>699</v>
      </c>
      <c r="E15" s="283" t="s">
        <v>1917</v>
      </c>
      <c r="F15" s="117">
        <v>1013728.74</v>
      </c>
      <c r="G15" s="117">
        <v>16575</v>
      </c>
      <c r="H15" s="117">
        <v>270509.09000000003</v>
      </c>
      <c r="I15" s="283">
        <v>668004.02</v>
      </c>
      <c r="J15" s="283">
        <v>67232.55</v>
      </c>
      <c r="L15" s="263">
        <v>3282.4</v>
      </c>
      <c r="N15" s="263">
        <v>151</v>
      </c>
      <c r="O15" s="283">
        <v>247354.52</v>
      </c>
      <c r="Q15" s="283">
        <v>-64940.86</v>
      </c>
      <c r="R15" s="283">
        <v>1884119.29</v>
      </c>
      <c r="S15" s="96">
        <v>906910.69</v>
      </c>
      <c r="W15" s="96">
        <v>543996.57999999996</v>
      </c>
      <c r="X15" s="96">
        <v>227320</v>
      </c>
      <c r="Y15" s="118">
        <v>794962.58</v>
      </c>
      <c r="AB15" s="118">
        <v>737734.47</v>
      </c>
      <c r="AC15" s="118">
        <v>233872.56</v>
      </c>
      <c r="AF15" s="118">
        <v>38205</v>
      </c>
      <c r="AG15" s="95">
        <f t="shared" si="1"/>
        <v>1300812.83</v>
      </c>
      <c r="AH15" s="62">
        <f t="shared" si="2"/>
        <v>3433.4</v>
      </c>
      <c r="AI15" s="63">
        <f t="shared" si="3"/>
        <v>1297379.4300000002</v>
      </c>
      <c r="AJ15" s="59">
        <f t="shared" si="4"/>
        <v>1678227.27</v>
      </c>
      <c r="AK15" s="58">
        <f t="shared" si="5"/>
        <v>1804774.6099999999</v>
      </c>
      <c r="AL15" s="68">
        <f t="shared" si="6"/>
        <v>-126547.33999999985</v>
      </c>
    </row>
    <row r="16" spans="1:38" ht="15" thickBot="1" x14ac:dyDescent="0.25">
      <c r="A16" s="49" t="s">
        <v>364</v>
      </c>
      <c r="B16" s="49" t="s">
        <v>366</v>
      </c>
      <c r="C16" s="85">
        <v>3255</v>
      </c>
      <c r="D16" s="86" t="s">
        <v>700</v>
      </c>
      <c r="E16" s="283" t="s">
        <v>1918</v>
      </c>
      <c r="F16" s="117">
        <v>294421.96999999997</v>
      </c>
      <c r="G16" s="117">
        <v>0</v>
      </c>
      <c r="H16" s="117">
        <v>45453</v>
      </c>
      <c r="I16" s="283">
        <v>685822.05</v>
      </c>
      <c r="J16" s="283">
        <v>269443.08</v>
      </c>
      <c r="K16" s="263">
        <v>0</v>
      </c>
      <c r="N16" s="263">
        <v>393.86</v>
      </c>
      <c r="R16" s="283">
        <v>2403607</v>
      </c>
      <c r="S16" s="96">
        <v>511935.94</v>
      </c>
      <c r="W16" s="96">
        <v>644118.5</v>
      </c>
      <c r="X16" s="96">
        <v>16000</v>
      </c>
      <c r="Y16" s="118">
        <v>907118.5</v>
      </c>
      <c r="AB16" s="118">
        <v>166232.60999999999</v>
      </c>
      <c r="AC16" s="118">
        <v>76824.800000000003</v>
      </c>
      <c r="AF16" s="118">
        <v>24364</v>
      </c>
      <c r="AG16" s="95">
        <f t="shared" si="1"/>
        <v>339874.97</v>
      </c>
      <c r="AH16" s="62">
        <f t="shared" si="2"/>
        <v>393.86</v>
      </c>
      <c r="AI16" s="63">
        <f t="shared" si="3"/>
        <v>339481.11</v>
      </c>
      <c r="AJ16" s="59">
        <f t="shared" si="4"/>
        <v>1172054.44</v>
      </c>
      <c r="AK16" s="58">
        <f t="shared" si="5"/>
        <v>1174539.9099999999</v>
      </c>
      <c r="AL16" s="68">
        <f t="shared" si="6"/>
        <v>-2485.4699999999721</v>
      </c>
    </row>
    <row r="17" spans="1:38" ht="15" thickBot="1" x14ac:dyDescent="0.25">
      <c r="A17" s="49" t="s">
        <v>364</v>
      </c>
      <c r="B17" s="49" t="s">
        <v>366</v>
      </c>
      <c r="C17" s="85">
        <v>4631</v>
      </c>
      <c r="D17" s="86" t="s">
        <v>701</v>
      </c>
      <c r="E17" s="283" t="s">
        <v>1919</v>
      </c>
      <c r="F17" s="117">
        <v>1025484.05</v>
      </c>
      <c r="G17" s="117">
        <v>0</v>
      </c>
      <c r="H17" s="117">
        <v>192728.55</v>
      </c>
      <c r="I17" s="283">
        <v>486701.28</v>
      </c>
      <c r="J17" s="283">
        <v>136063.32999999999</v>
      </c>
      <c r="K17" s="263">
        <v>0</v>
      </c>
      <c r="N17" s="263">
        <v>264.83</v>
      </c>
      <c r="Q17" s="283">
        <v>2633.75</v>
      </c>
      <c r="R17" s="283">
        <v>2696435.34</v>
      </c>
      <c r="S17" s="96">
        <v>587981.73</v>
      </c>
      <c r="W17" s="96">
        <v>381884</v>
      </c>
      <c r="X17" s="96">
        <v>50400</v>
      </c>
      <c r="Y17" s="118">
        <v>559334</v>
      </c>
      <c r="AB17" s="118">
        <v>323993.21999999997</v>
      </c>
      <c r="AC17" s="118">
        <v>60654.62</v>
      </c>
      <c r="AF17" s="118">
        <v>29924</v>
      </c>
      <c r="AG17" s="95">
        <f t="shared" si="1"/>
        <v>1218212.6000000001</v>
      </c>
      <c r="AH17" s="62">
        <f t="shared" si="2"/>
        <v>264.83</v>
      </c>
      <c r="AI17" s="63">
        <f t="shared" si="3"/>
        <v>1217947.77</v>
      </c>
      <c r="AJ17" s="59">
        <f t="shared" si="4"/>
        <v>1020265.73</v>
      </c>
      <c r="AK17" s="58">
        <f t="shared" si="5"/>
        <v>973905.84</v>
      </c>
      <c r="AL17" s="68">
        <f t="shared" si="6"/>
        <v>46359.890000000014</v>
      </c>
    </row>
    <row r="18" spans="1:38" ht="15" thickBot="1" x14ac:dyDescent="0.25">
      <c r="A18" s="49" t="s">
        <v>364</v>
      </c>
      <c r="B18" s="49" t="s">
        <v>366</v>
      </c>
      <c r="C18" s="85">
        <v>4306</v>
      </c>
      <c r="D18" s="86" t="s">
        <v>702</v>
      </c>
      <c r="E18" s="283" t="s">
        <v>1920</v>
      </c>
      <c r="F18" s="117">
        <v>845582.14</v>
      </c>
      <c r="G18" s="117">
        <v>37800</v>
      </c>
      <c r="H18" s="117">
        <v>113578.96</v>
      </c>
      <c r="I18" s="283">
        <v>897730.27</v>
      </c>
      <c r="J18" s="283">
        <v>275681.28999999998</v>
      </c>
      <c r="K18" s="263">
        <v>0</v>
      </c>
      <c r="L18" s="263">
        <v>7330</v>
      </c>
      <c r="N18" s="263">
        <v>325.55</v>
      </c>
      <c r="O18" s="283">
        <v>211310</v>
      </c>
      <c r="Q18" s="283">
        <v>24362.799999999999</v>
      </c>
      <c r="R18" s="283">
        <v>2510757.66</v>
      </c>
      <c r="S18" s="96">
        <v>576063.61</v>
      </c>
      <c r="T18" s="96">
        <v>57805</v>
      </c>
      <c r="W18" s="96">
        <v>484187</v>
      </c>
      <c r="X18" s="96">
        <v>437360</v>
      </c>
      <c r="Y18" s="118">
        <v>931008</v>
      </c>
      <c r="AB18" s="118">
        <v>480020.69</v>
      </c>
      <c r="AC18" s="118">
        <v>120089.77</v>
      </c>
      <c r="AF18" s="118">
        <v>31934</v>
      </c>
      <c r="AG18" s="95">
        <f t="shared" si="1"/>
        <v>996961.1</v>
      </c>
      <c r="AH18" s="62">
        <f t="shared" si="2"/>
        <v>7655.55</v>
      </c>
      <c r="AI18" s="63">
        <f t="shared" si="3"/>
        <v>989305.54999999993</v>
      </c>
      <c r="AJ18" s="59">
        <f t="shared" si="4"/>
        <v>1555415.6099999999</v>
      </c>
      <c r="AK18" s="58">
        <f t="shared" si="5"/>
        <v>1563052.46</v>
      </c>
      <c r="AL18" s="68">
        <f t="shared" si="6"/>
        <v>-7636.8500000000931</v>
      </c>
    </row>
    <row r="19" spans="1:38" ht="15" thickBot="1" x14ac:dyDescent="0.25">
      <c r="A19" s="49" t="s">
        <v>364</v>
      </c>
      <c r="B19" s="49" t="s">
        <v>366</v>
      </c>
      <c r="C19" s="85">
        <v>5667</v>
      </c>
      <c r="D19" s="86" t="s">
        <v>703</v>
      </c>
      <c r="E19" s="283" t="s">
        <v>1921</v>
      </c>
      <c r="F19" s="117">
        <v>1750623.49</v>
      </c>
      <c r="G19" s="117">
        <v>0</v>
      </c>
      <c r="H19" s="117">
        <v>134157.04</v>
      </c>
      <c r="I19" s="283">
        <v>3207957.62</v>
      </c>
      <c r="J19" s="283">
        <v>261306.7</v>
      </c>
      <c r="K19" s="263">
        <v>0</v>
      </c>
      <c r="N19" s="263">
        <v>2005</v>
      </c>
      <c r="O19" s="283">
        <v>88120</v>
      </c>
      <c r="Q19" s="283">
        <v>4755.7299999999996</v>
      </c>
      <c r="R19" s="283">
        <v>684118.79</v>
      </c>
      <c r="S19" s="96">
        <v>486794.55</v>
      </c>
      <c r="W19" s="96">
        <v>971540</v>
      </c>
      <c r="X19" s="96">
        <v>307860</v>
      </c>
      <c r="Y19" s="118">
        <v>1329790</v>
      </c>
      <c r="AB19" s="118">
        <v>304767.59999999998</v>
      </c>
      <c r="AC19" s="118">
        <v>139974.39000000001</v>
      </c>
      <c r="AF19" s="118">
        <v>38069</v>
      </c>
      <c r="AG19" s="95">
        <f t="shared" si="1"/>
        <v>1884780.53</v>
      </c>
      <c r="AH19" s="62">
        <f t="shared" si="2"/>
        <v>2005</v>
      </c>
      <c r="AI19" s="63">
        <f t="shared" si="3"/>
        <v>1882775.53</v>
      </c>
      <c r="AJ19" s="59">
        <f t="shared" si="4"/>
        <v>1766194.55</v>
      </c>
      <c r="AK19" s="58">
        <f t="shared" si="5"/>
        <v>1812600.9900000002</v>
      </c>
      <c r="AL19" s="68">
        <f t="shared" si="6"/>
        <v>-46406.440000000177</v>
      </c>
    </row>
    <row r="20" spans="1:38" ht="15" thickBot="1" x14ac:dyDescent="0.25">
      <c r="A20" s="49" t="s">
        <v>364</v>
      </c>
      <c r="B20" s="49" t="s">
        <v>366</v>
      </c>
      <c r="C20" s="85">
        <v>1990</v>
      </c>
      <c r="D20" s="86" t="s">
        <v>704</v>
      </c>
      <c r="E20" s="283" t="s">
        <v>1922</v>
      </c>
      <c r="F20" s="117">
        <v>204689.24</v>
      </c>
      <c r="G20" s="117">
        <v>3174.5</v>
      </c>
      <c r="H20" s="117">
        <v>61695.91</v>
      </c>
      <c r="I20" s="283">
        <v>494492.32</v>
      </c>
      <c r="J20" s="283">
        <v>140039.22</v>
      </c>
      <c r="L20" s="263">
        <v>1195.0999999999999</v>
      </c>
      <c r="M20" s="263">
        <v>40000</v>
      </c>
      <c r="N20" s="263">
        <v>73.03</v>
      </c>
      <c r="Q20" s="283">
        <v>-1583.05</v>
      </c>
      <c r="R20" s="283">
        <v>865361.67</v>
      </c>
      <c r="S20" s="96">
        <v>333956.55</v>
      </c>
      <c r="W20" s="96">
        <v>704137.5</v>
      </c>
      <c r="X20" s="96">
        <v>75910</v>
      </c>
      <c r="Y20" s="118">
        <v>843287.5</v>
      </c>
      <c r="AB20" s="118">
        <v>174635.17</v>
      </c>
      <c r="AC20" s="118">
        <v>49565.26</v>
      </c>
      <c r="AF20" s="118">
        <v>500</v>
      </c>
      <c r="AG20" s="95">
        <f t="shared" si="1"/>
        <v>269559.65000000002</v>
      </c>
      <c r="AH20" s="62">
        <f t="shared" si="2"/>
        <v>41268.129999999997</v>
      </c>
      <c r="AI20" s="63">
        <f t="shared" si="3"/>
        <v>228291.52000000002</v>
      </c>
      <c r="AJ20" s="59">
        <f t="shared" si="4"/>
        <v>1114004.05</v>
      </c>
      <c r="AK20" s="58">
        <f t="shared" si="5"/>
        <v>1067987.93</v>
      </c>
      <c r="AL20" s="68">
        <f t="shared" si="6"/>
        <v>46016.120000000112</v>
      </c>
    </row>
    <row r="21" spans="1:38" ht="15" thickBot="1" x14ac:dyDescent="0.25">
      <c r="A21" s="49" t="s">
        <v>364</v>
      </c>
      <c r="B21" s="49" t="s">
        <v>366</v>
      </c>
      <c r="C21" s="85">
        <v>2504</v>
      </c>
      <c r="D21" s="86" t="s">
        <v>705</v>
      </c>
      <c r="E21" s="283" t="s">
        <v>1923</v>
      </c>
      <c r="F21" s="117">
        <v>354032.35</v>
      </c>
      <c r="G21" s="117">
        <v>13696</v>
      </c>
      <c r="H21" s="117">
        <v>42106.400000000001</v>
      </c>
      <c r="I21" s="283">
        <v>736284.9</v>
      </c>
      <c r="J21" s="283">
        <v>230858.98</v>
      </c>
      <c r="K21" s="263">
        <v>0</v>
      </c>
      <c r="N21" s="263">
        <v>94.34</v>
      </c>
      <c r="Q21" s="283">
        <v>15718.32</v>
      </c>
      <c r="R21" s="283">
        <v>1709584.67</v>
      </c>
      <c r="S21" s="96">
        <v>277760.63</v>
      </c>
      <c r="W21" s="96">
        <v>670342.5</v>
      </c>
      <c r="X21" s="96">
        <v>76700</v>
      </c>
      <c r="Y21" s="118">
        <v>803642.5</v>
      </c>
      <c r="AB21" s="118">
        <v>151128.18</v>
      </c>
      <c r="AC21" s="118">
        <v>105353</v>
      </c>
      <c r="AF21" s="118">
        <v>650</v>
      </c>
      <c r="AG21" s="95">
        <f t="shared" si="1"/>
        <v>409834.75</v>
      </c>
      <c r="AH21" s="62">
        <f t="shared" si="2"/>
        <v>94.34</v>
      </c>
      <c r="AI21" s="63">
        <f t="shared" si="3"/>
        <v>409740.41</v>
      </c>
      <c r="AJ21" s="59">
        <f t="shared" si="4"/>
        <v>1024803.13</v>
      </c>
      <c r="AK21" s="58">
        <f t="shared" si="5"/>
        <v>1060773.68</v>
      </c>
      <c r="AL21" s="68">
        <f t="shared" si="6"/>
        <v>-35970.54999999993</v>
      </c>
    </row>
    <row r="22" spans="1:38" ht="15" thickBot="1" x14ac:dyDescent="0.25">
      <c r="A22" s="49" t="s">
        <v>364</v>
      </c>
      <c r="B22" s="49" t="s">
        <v>366</v>
      </c>
      <c r="C22" s="85">
        <v>2869</v>
      </c>
      <c r="D22" s="86" t="s">
        <v>706</v>
      </c>
      <c r="E22" s="283" t="s">
        <v>2027</v>
      </c>
      <c r="F22" s="117">
        <v>161330.25</v>
      </c>
      <c r="G22" s="117">
        <v>8828</v>
      </c>
      <c r="H22" s="117">
        <v>54764.51</v>
      </c>
      <c r="I22" s="283">
        <v>897459.44</v>
      </c>
      <c r="J22" s="283">
        <v>283986.75</v>
      </c>
      <c r="L22" s="263">
        <v>35322.39</v>
      </c>
      <c r="N22" s="263">
        <v>149</v>
      </c>
      <c r="Q22" s="283">
        <v>2583.8200000000002</v>
      </c>
      <c r="R22" s="283">
        <v>2287426.9300000002</v>
      </c>
      <c r="S22" s="96">
        <v>303895.77</v>
      </c>
      <c r="V22" s="96">
        <v>30</v>
      </c>
      <c r="W22" s="96">
        <v>475645</v>
      </c>
      <c r="X22" s="96">
        <v>180940</v>
      </c>
      <c r="Y22" s="118">
        <v>693460</v>
      </c>
      <c r="AB22" s="118">
        <v>264288.64000000001</v>
      </c>
      <c r="AC22" s="118">
        <v>115424.95</v>
      </c>
      <c r="AF22" s="118">
        <v>500</v>
      </c>
      <c r="AG22" s="95">
        <f t="shared" si="1"/>
        <v>224922.76</v>
      </c>
      <c r="AH22" s="62">
        <f t="shared" si="2"/>
        <v>35471.39</v>
      </c>
      <c r="AI22" s="63">
        <f t="shared" si="3"/>
        <v>189451.37</v>
      </c>
      <c r="AJ22" s="59">
        <f t="shared" si="4"/>
        <v>960510.77</v>
      </c>
      <c r="AK22" s="58">
        <f t="shared" si="5"/>
        <v>1073673.5900000001</v>
      </c>
      <c r="AL22" s="68">
        <f t="shared" si="6"/>
        <v>-113162.82000000007</v>
      </c>
    </row>
    <row r="23" spans="1:38" ht="15" thickBot="1" x14ac:dyDescent="0.25">
      <c r="A23" s="49" t="s">
        <v>369</v>
      </c>
      <c r="B23" s="49" t="s">
        <v>370</v>
      </c>
      <c r="C23" s="85">
        <v>1771</v>
      </c>
      <c r="D23" s="86" t="s">
        <v>707</v>
      </c>
      <c r="E23" s="283" t="s">
        <v>1924</v>
      </c>
      <c r="F23" s="117">
        <v>55850.36</v>
      </c>
      <c r="G23" s="117">
        <v>0</v>
      </c>
      <c r="H23" s="117">
        <v>37717.620000000003</v>
      </c>
      <c r="I23" s="283">
        <v>890240.56</v>
      </c>
      <c r="J23" s="283">
        <v>138003.26</v>
      </c>
      <c r="K23" s="263">
        <v>0</v>
      </c>
      <c r="L23" s="263">
        <v>37200</v>
      </c>
      <c r="N23" s="263">
        <v>93.09</v>
      </c>
      <c r="Q23" s="283">
        <v>33620</v>
      </c>
      <c r="R23" s="283">
        <v>2091979.99</v>
      </c>
      <c r="S23" s="96">
        <v>192425.71</v>
      </c>
      <c r="W23" s="96">
        <v>361890</v>
      </c>
      <c r="X23" s="96">
        <v>7560</v>
      </c>
      <c r="Y23" s="118">
        <v>406590</v>
      </c>
      <c r="AB23" s="118">
        <v>190974.82</v>
      </c>
      <c r="AC23" s="118">
        <v>96013.61</v>
      </c>
      <c r="AG23" s="95">
        <f t="shared" si="1"/>
        <v>93567.98000000001</v>
      </c>
      <c r="AH23" s="62">
        <f t="shared" si="2"/>
        <v>37293.089999999997</v>
      </c>
      <c r="AI23" s="63">
        <f t="shared" si="3"/>
        <v>56274.890000000014</v>
      </c>
      <c r="AJ23" s="59">
        <f t="shared" si="4"/>
        <v>561875.71</v>
      </c>
      <c r="AK23" s="58">
        <f t="shared" si="5"/>
        <v>693578.43</v>
      </c>
      <c r="AL23" s="68">
        <f t="shared" si="6"/>
        <v>-131702.72000000009</v>
      </c>
    </row>
    <row r="24" spans="1:38" ht="15" thickBot="1" x14ac:dyDescent="0.25">
      <c r="A24" s="49" t="s">
        <v>369</v>
      </c>
      <c r="B24" s="49" t="s">
        <v>370</v>
      </c>
      <c r="C24" s="85">
        <v>5076</v>
      </c>
      <c r="D24" s="86" t="s">
        <v>708</v>
      </c>
      <c r="E24" s="283" t="s">
        <v>1925</v>
      </c>
      <c r="F24" s="117">
        <v>410787.77</v>
      </c>
      <c r="G24" s="117">
        <v>0</v>
      </c>
      <c r="H24" s="117">
        <v>21738.09</v>
      </c>
      <c r="I24" s="283">
        <v>684299.88</v>
      </c>
      <c r="J24" s="283">
        <v>207760.62</v>
      </c>
      <c r="K24" s="263">
        <v>0</v>
      </c>
      <c r="L24" s="263">
        <v>160182.51999999999</v>
      </c>
      <c r="M24" s="263">
        <v>1600</v>
      </c>
      <c r="N24" s="263">
        <v>172.53</v>
      </c>
      <c r="O24" s="283">
        <v>64445</v>
      </c>
      <c r="S24" s="96">
        <v>456284.65</v>
      </c>
      <c r="W24" s="96">
        <v>794317.5</v>
      </c>
      <c r="Y24" s="118">
        <v>1030992.5</v>
      </c>
      <c r="AB24" s="118">
        <v>250887.11</v>
      </c>
      <c r="AC24" s="118">
        <v>81111.91</v>
      </c>
      <c r="AG24" s="95">
        <f t="shared" si="1"/>
        <v>432525.86000000004</v>
      </c>
      <c r="AH24" s="62">
        <f t="shared" si="2"/>
        <v>161955.04999999999</v>
      </c>
      <c r="AI24" s="63">
        <f t="shared" si="3"/>
        <v>270570.81000000006</v>
      </c>
      <c r="AJ24" s="59">
        <f t="shared" si="4"/>
        <v>1250602.1499999999</v>
      </c>
      <c r="AK24" s="58">
        <f t="shared" si="5"/>
        <v>1362991.5199999998</v>
      </c>
      <c r="AL24" s="68">
        <f t="shared" si="6"/>
        <v>-112389.36999999988</v>
      </c>
    </row>
    <row r="25" spans="1:38" ht="15" thickBot="1" x14ac:dyDescent="0.25">
      <c r="A25" s="49" t="s">
        <v>369</v>
      </c>
      <c r="B25" s="49" t="s">
        <v>370</v>
      </c>
      <c r="C25" s="85">
        <v>1132</v>
      </c>
      <c r="D25" s="86" t="s">
        <v>709</v>
      </c>
      <c r="E25" s="283" t="s">
        <v>1926</v>
      </c>
      <c r="F25" s="117">
        <v>188404.22</v>
      </c>
      <c r="G25" s="117">
        <v>0</v>
      </c>
      <c r="H25" s="117">
        <v>26405.8</v>
      </c>
      <c r="I25" s="283">
        <v>1117183.32</v>
      </c>
      <c r="J25" s="283">
        <v>121227.51</v>
      </c>
      <c r="K25" s="263">
        <v>350</v>
      </c>
      <c r="L25" s="263">
        <v>37019.24</v>
      </c>
      <c r="N25" s="263">
        <v>279.61</v>
      </c>
      <c r="R25" s="283">
        <v>1967042.37</v>
      </c>
      <c r="S25" s="96">
        <v>144501.10999999999</v>
      </c>
      <c r="W25" s="96">
        <v>991352.5</v>
      </c>
      <c r="X25" s="96">
        <v>19560.29</v>
      </c>
      <c r="Y25" s="118">
        <v>1024152.5</v>
      </c>
      <c r="AB25" s="118">
        <v>145813.26</v>
      </c>
      <c r="AC25" s="118">
        <v>82107.33</v>
      </c>
      <c r="AG25" s="95">
        <f t="shared" si="1"/>
        <v>214810.02</v>
      </c>
      <c r="AH25" s="62">
        <f t="shared" si="2"/>
        <v>37648.85</v>
      </c>
      <c r="AI25" s="63">
        <f t="shared" si="3"/>
        <v>177161.16999999998</v>
      </c>
      <c r="AJ25" s="59">
        <f t="shared" si="4"/>
        <v>1155413.8999999999</v>
      </c>
      <c r="AK25" s="58">
        <f t="shared" si="5"/>
        <v>1252073.0900000001</v>
      </c>
      <c r="AL25" s="68">
        <f t="shared" si="6"/>
        <v>-96659.190000000177</v>
      </c>
    </row>
    <row r="26" spans="1:38" ht="15" thickBot="1" x14ac:dyDescent="0.25">
      <c r="A26" s="49" t="s">
        <v>369</v>
      </c>
      <c r="B26" s="49" t="s">
        <v>370</v>
      </c>
      <c r="C26" s="85">
        <v>2987</v>
      </c>
      <c r="D26" s="86" t="s">
        <v>710</v>
      </c>
      <c r="E26" s="283" t="s">
        <v>1927</v>
      </c>
      <c r="F26" s="117">
        <v>336603.69</v>
      </c>
      <c r="G26" s="117">
        <v>0</v>
      </c>
      <c r="H26" s="117">
        <v>46970.71</v>
      </c>
      <c r="I26" s="283">
        <v>670138.64</v>
      </c>
      <c r="J26" s="283">
        <v>143056.32999999999</v>
      </c>
      <c r="L26" s="263">
        <v>80956.570000000007</v>
      </c>
      <c r="M26" s="263">
        <v>45300</v>
      </c>
      <c r="N26" s="263">
        <v>229.06</v>
      </c>
      <c r="R26" s="283">
        <v>1301651.56</v>
      </c>
      <c r="S26" s="96">
        <v>343562.7</v>
      </c>
      <c r="T26" s="96">
        <v>24435.4</v>
      </c>
      <c r="W26" s="96">
        <v>237550</v>
      </c>
      <c r="X26" s="96">
        <v>12500</v>
      </c>
      <c r="Y26" s="118">
        <v>307650</v>
      </c>
      <c r="AB26" s="118">
        <v>245906.48</v>
      </c>
      <c r="AC26" s="118">
        <v>104806.41</v>
      </c>
      <c r="AG26" s="95">
        <f t="shared" si="1"/>
        <v>383574.4</v>
      </c>
      <c r="AH26" s="62">
        <f t="shared" si="2"/>
        <v>126485.63</v>
      </c>
      <c r="AI26" s="63">
        <f t="shared" si="3"/>
        <v>257088.77000000002</v>
      </c>
      <c r="AJ26" s="59">
        <f t="shared" si="4"/>
        <v>618048.10000000009</v>
      </c>
      <c r="AK26" s="58">
        <f t="shared" si="5"/>
        <v>658362.89</v>
      </c>
      <c r="AL26" s="68">
        <f t="shared" si="6"/>
        <v>-40314.789999999921</v>
      </c>
    </row>
    <row r="27" spans="1:38" ht="15" thickBot="1" x14ac:dyDescent="0.25">
      <c r="A27" s="49" t="s">
        <v>369</v>
      </c>
      <c r="B27" s="49" t="s">
        <v>370</v>
      </c>
      <c r="C27" s="85">
        <v>2340</v>
      </c>
      <c r="D27" s="86" t="s">
        <v>711</v>
      </c>
      <c r="E27" s="283" t="s">
        <v>1928</v>
      </c>
      <c r="F27" s="117">
        <v>289049.61</v>
      </c>
      <c r="G27" s="117">
        <v>0</v>
      </c>
      <c r="H27" s="117">
        <v>29626.71</v>
      </c>
      <c r="I27" s="283">
        <v>1865214.61</v>
      </c>
      <c r="J27" s="283">
        <v>225492.51</v>
      </c>
      <c r="L27" s="263">
        <v>72000</v>
      </c>
      <c r="N27" s="263">
        <v>175</v>
      </c>
      <c r="R27" s="283">
        <v>1776680.82</v>
      </c>
      <c r="S27" s="96">
        <v>590110.28</v>
      </c>
      <c r="W27" s="96">
        <v>452777.1</v>
      </c>
      <c r="X27" s="96">
        <v>9000</v>
      </c>
      <c r="Y27" s="118">
        <v>774988.7</v>
      </c>
      <c r="AB27" s="118">
        <v>193918.88</v>
      </c>
      <c r="AC27" s="118">
        <v>138372.95000000001</v>
      </c>
      <c r="AG27" s="95">
        <f t="shared" si="1"/>
        <v>318676.32</v>
      </c>
      <c r="AH27" s="62">
        <f t="shared" si="2"/>
        <v>72175</v>
      </c>
      <c r="AI27" s="63">
        <f t="shared" si="3"/>
        <v>246501.32</v>
      </c>
      <c r="AJ27" s="59">
        <f t="shared" si="4"/>
        <v>1051887.3799999999</v>
      </c>
      <c r="AK27" s="58">
        <f t="shared" si="5"/>
        <v>1107280.53</v>
      </c>
      <c r="AL27" s="68">
        <f t="shared" si="6"/>
        <v>-55393.15000000014</v>
      </c>
    </row>
    <row r="28" spans="1:38" ht="15" thickBot="1" x14ac:dyDescent="0.25">
      <c r="A28" s="49" t="s">
        <v>373</v>
      </c>
      <c r="B28" s="49" t="s">
        <v>374</v>
      </c>
      <c r="C28" s="85">
        <v>4716</v>
      </c>
      <c r="D28" s="86" t="s">
        <v>712</v>
      </c>
      <c r="E28" s="283" t="s">
        <v>1929</v>
      </c>
      <c r="F28" s="117">
        <v>924732.54</v>
      </c>
      <c r="G28" s="117">
        <v>13514</v>
      </c>
      <c r="H28" s="117">
        <v>65366.29</v>
      </c>
      <c r="I28" s="283">
        <v>1335431.48</v>
      </c>
      <c r="J28" s="283">
        <v>472512.73</v>
      </c>
      <c r="K28" s="263">
        <v>900</v>
      </c>
      <c r="L28" s="263">
        <v>59240</v>
      </c>
      <c r="M28" s="263">
        <v>159.62</v>
      </c>
      <c r="N28" s="263">
        <v>304.10000000000002</v>
      </c>
      <c r="O28" s="283">
        <v>328742.82</v>
      </c>
      <c r="Q28" s="283">
        <v>41110.379999999997</v>
      </c>
      <c r="R28" s="283">
        <v>2074982.75</v>
      </c>
      <c r="S28" s="96">
        <v>1369360.13</v>
      </c>
      <c r="T28" s="96">
        <v>64943.18</v>
      </c>
      <c r="W28" s="96">
        <v>1309402.5</v>
      </c>
      <c r="X28" s="96">
        <v>36300</v>
      </c>
      <c r="Y28" s="118">
        <v>1750282.5</v>
      </c>
      <c r="AB28" s="118">
        <v>366870</v>
      </c>
      <c r="AC28" s="118">
        <v>146563.54</v>
      </c>
      <c r="AG28" s="95">
        <f t="shared" si="1"/>
        <v>1003612.8300000001</v>
      </c>
      <c r="AH28" s="62">
        <f t="shared" si="2"/>
        <v>60603.72</v>
      </c>
      <c r="AI28" s="63">
        <f t="shared" si="3"/>
        <v>943009.1100000001</v>
      </c>
      <c r="AJ28" s="59">
        <f t="shared" si="4"/>
        <v>2780005.8099999996</v>
      </c>
      <c r="AK28" s="58">
        <f t="shared" si="5"/>
        <v>2263716.04</v>
      </c>
      <c r="AL28" s="68">
        <f t="shared" si="6"/>
        <v>516289.76999999955</v>
      </c>
    </row>
    <row r="29" spans="1:38" ht="15" thickBot="1" x14ac:dyDescent="0.25">
      <c r="A29" s="49" t="s">
        <v>373</v>
      </c>
      <c r="B29" s="49" t="s">
        <v>374</v>
      </c>
      <c r="C29" s="85">
        <v>2694</v>
      </c>
      <c r="D29" s="86" t="s">
        <v>713</v>
      </c>
      <c r="E29" s="283" t="s">
        <v>1930</v>
      </c>
      <c r="F29" s="117">
        <v>639248.68999999994</v>
      </c>
      <c r="G29" s="117">
        <v>2963.5</v>
      </c>
      <c r="H29" s="117">
        <v>86351.06</v>
      </c>
      <c r="I29" s="283">
        <v>573489.05000000005</v>
      </c>
      <c r="J29" s="283">
        <v>199926.12</v>
      </c>
      <c r="L29" s="263">
        <v>18145</v>
      </c>
      <c r="M29" s="263">
        <v>34490</v>
      </c>
      <c r="N29" s="263">
        <v>151</v>
      </c>
      <c r="R29" s="283">
        <v>1942599.48</v>
      </c>
      <c r="S29" s="96">
        <v>639970</v>
      </c>
      <c r="W29" s="96">
        <v>550590</v>
      </c>
      <c r="X29" s="96">
        <v>12000</v>
      </c>
      <c r="Y29" s="118">
        <v>651590</v>
      </c>
      <c r="AB29" s="118">
        <v>199034.85</v>
      </c>
      <c r="AC29" s="118">
        <v>75791.7</v>
      </c>
      <c r="AG29" s="95">
        <f t="shared" si="1"/>
        <v>728563.25</v>
      </c>
      <c r="AH29" s="62">
        <f t="shared" si="2"/>
        <v>52786</v>
      </c>
      <c r="AI29" s="63">
        <f t="shared" si="3"/>
        <v>675777.25</v>
      </c>
      <c r="AJ29" s="59">
        <f t="shared" si="4"/>
        <v>1202560</v>
      </c>
      <c r="AK29" s="58">
        <f t="shared" si="5"/>
        <v>926416.54999999993</v>
      </c>
      <c r="AL29" s="68">
        <f t="shared" si="6"/>
        <v>276143.45000000007</v>
      </c>
    </row>
    <row r="30" spans="1:38" ht="15" thickBot="1" x14ac:dyDescent="0.25">
      <c r="A30" s="49" t="s">
        <v>373</v>
      </c>
      <c r="B30" s="49" t="s">
        <v>374</v>
      </c>
      <c r="C30" s="85">
        <v>3656</v>
      </c>
      <c r="D30" s="86" t="s">
        <v>714</v>
      </c>
      <c r="E30" s="283" t="s">
        <v>1931</v>
      </c>
      <c r="F30" s="117">
        <v>976705.7</v>
      </c>
      <c r="G30" s="117">
        <v>3215.25</v>
      </c>
      <c r="H30" s="117">
        <v>84199.06</v>
      </c>
      <c r="I30" s="283">
        <v>872742.98</v>
      </c>
      <c r="J30" s="283">
        <v>223164.63</v>
      </c>
      <c r="L30" s="263">
        <v>30763.42</v>
      </c>
      <c r="N30" s="263">
        <v>142.69999999999999</v>
      </c>
      <c r="Q30" s="283">
        <v>1056.52</v>
      </c>
      <c r="R30" s="283">
        <v>1357301.45</v>
      </c>
      <c r="S30" s="96">
        <v>909003.74</v>
      </c>
      <c r="T30" s="96">
        <v>40160</v>
      </c>
      <c r="W30" s="96">
        <v>192324</v>
      </c>
      <c r="X30" s="96">
        <v>14550</v>
      </c>
      <c r="Y30" s="118">
        <v>453424</v>
      </c>
      <c r="AB30" s="118">
        <v>193674.36</v>
      </c>
      <c r="AC30" s="118">
        <v>70226.740000000005</v>
      </c>
      <c r="AG30" s="95">
        <f t="shared" si="1"/>
        <v>1064120.01</v>
      </c>
      <c r="AH30" s="62">
        <f t="shared" si="2"/>
        <v>30906.12</v>
      </c>
      <c r="AI30" s="63">
        <f t="shared" si="3"/>
        <v>1033213.89</v>
      </c>
      <c r="AJ30" s="59">
        <f t="shared" si="4"/>
        <v>1156037.74</v>
      </c>
      <c r="AK30" s="58">
        <f t="shared" si="5"/>
        <v>717325.1</v>
      </c>
      <c r="AL30" s="68">
        <f t="shared" si="6"/>
        <v>438712.64</v>
      </c>
    </row>
    <row r="31" spans="1:38" ht="15" thickBot="1" x14ac:dyDescent="0.25">
      <c r="A31" s="49" t="s">
        <v>373</v>
      </c>
      <c r="B31" s="49" t="s">
        <v>374</v>
      </c>
      <c r="C31" s="85">
        <v>4918</v>
      </c>
      <c r="D31" s="86" t="s">
        <v>715</v>
      </c>
      <c r="E31" s="283" t="s">
        <v>1932</v>
      </c>
      <c r="F31" s="117">
        <v>839818.2</v>
      </c>
      <c r="G31" s="117">
        <v>0</v>
      </c>
      <c r="H31" s="117">
        <v>71348.479999999996</v>
      </c>
      <c r="I31" s="283">
        <v>444055.95</v>
      </c>
      <c r="J31" s="283">
        <v>105213.49</v>
      </c>
      <c r="K31" s="263">
        <v>0</v>
      </c>
      <c r="L31" s="263">
        <v>38672.629999999997</v>
      </c>
      <c r="M31" s="263">
        <v>0.19</v>
      </c>
      <c r="N31" s="263">
        <v>198.4</v>
      </c>
      <c r="O31" s="283">
        <v>9040.66</v>
      </c>
      <c r="Q31" s="283">
        <v>662.99</v>
      </c>
      <c r="R31" s="283">
        <v>1339755.76</v>
      </c>
      <c r="S31" s="96">
        <v>1076593.5</v>
      </c>
      <c r="T31" s="96">
        <v>104117.28</v>
      </c>
      <c r="W31" s="96">
        <v>869902.5</v>
      </c>
      <c r="X31" s="96">
        <v>36291.35</v>
      </c>
      <c r="Y31" s="118">
        <v>1235152.5</v>
      </c>
      <c r="AB31" s="118">
        <v>248066.83</v>
      </c>
      <c r="AC31" s="118">
        <v>60692.73</v>
      </c>
      <c r="AG31" s="95">
        <f t="shared" si="1"/>
        <v>911166.67999999993</v>
      </c>
      <c r="AH31" s="62">
        <f t="shared" si="2"/>
        <v>38871.22</v>
      </c>
      <c r="AI31" s="63">
        <f t="shared" si="3"/>
        <v>872295.46</v>
      </c>
      <c r="AJ31" s="59">
        <f t="shared" si="4"/>
        <v>2086904.6300000001</v>
      </c>
      <c r="AK31" s="58">
        <f t="shared" si="5"/>
        <v>1543912.06</v>
      </c>
      <c r="AL31" s="68">
        <f t="shared" si="6"/>
        <v>542992.57000000007</v>
      </c>
    </row>
    <row r="32" spans="1:38" ht="15" thickBot="1" x14ac:dyDescent="0.25">
      <c r="A32" s="49" t="s">
        <v>373</v>
      </c>
      <c r="B32" s="49" t="s">
        <v>374</v>
      </c>
      <c r="C32" s="85">
        <v>2308</v>
      </c>
      <c r="D32" s="86" t="s">
        <v>716</v>
      </c>
      <c r="E32" s="283" t="s">
        <v>1933</v>
      </c>
      <c r="F32" s="117">
        <v>538288.86</v>
      </c>
      <c r="G32" s="117">
        <v>4426</v>
      </c>
      <c r="H32" s="117">
        <v>58469.99</v>
      </c>
      <c r="I32" s="283">
        <v>1080169.21</v>
      </c>
      <c r="J32" s="283">
        <v>150489.99</v>
      </c>
      <c r="L32" s="263">
        <v>29803.08</v>
      </c>
      <c r="N32" s="263">
        <v>137.5</v>
      </c>
      <c r="Q32" s="283">
        <v>23958.639999999999</v>
      </c>
      <c r="R32" s="283">
        <v>2103448.6</v>
      </c>
      <c r="S32" s="96">
        <v>741690.85</v>
      </c>
      <c r="W32" s="96">
        <v>587622.5</v>
      </c>
      <c r="X32" s="96">
        <v>8000</v>
      </c>
      <c r="Y32" s="118">
        <v>802299.5</v>
      </c>
      <c r="AB32" s="118">
        <v>152965.43</v>
      </c>
      <c r="AC32" s="118">
        <v>88926.32</v>
      </c>
      <c r="AG32" s="95">
        <f t="shared" si="1"/>
        <v>601184.85</v>
      </c>
      <c r="AH32" s="62">
        <f t="shared" si="2"/>
        <v>29940.58</v>
      </c>
      <c r="AI32" s="63">
        <f t="shared" si="3"/>
        <v>571244.27</v>
      </c>
      <c r="AJ32" s="59">
        <f t="shared" si="4"/>
        <v>1337313.3500000001</v>
      </c>
      <c r="AK32" s="58">
        <f t="shared" si="5"/>
        <v>1044191.25</v>
      </c>
      <c r="AL32" s="68">
        <f t="shared" si="6"/>
        <v>293122.10000000009</v>
      </c>
    </row>
    <row r="33" spans="1:38" ht="15" thickBot="1" x14ac:dyDescent="0.25">
      <c r="A33" s="49" t="s">
        <v>373</v>
      </c>
      <c r="B33" s="49" t="s">
        <v>374</v>
      </c>
      <c r="C33" s="85">
        <v>1606</v>
      </c>
      <c r="D33" s="86" t="s">
        <v>717</v>
      </c>
      <c r="E33" s="283" t="s">
        <v>1934</v>
      </c>
      <c r="F33" s="117">
        <v>750741.55</v>
      </c>
      <c r="G33" s="117">
        <v>465.25</v>
      </c>
      <c r="H33" s="117">
        <v>99172.57</v>
      </c>
      <c r="I33" s="283">
        <v>391715.73</v>
      </c>
      <c r="J33" s="283">
        <v>246659.66</v>
      </c>
      <c r="K33" s="263">
        <v>0</v>
      </c>
      <c r="L33" s="263">
        <v>35564.94</v>
      </c>
      <c r="N33" s="263">
        <v>188.89</v>
      </c>
      <c r="O33" s="283">
        <v>18629.810000000001</v>
      </c>
      <c r="Q33" s="283">
        <v>870</v>
      </c>
      <c r="R33" s="283">
        <v>1634028.2</v>
      </c>
      <c r="S33" s="96">
        <v>699196.46</v>
      </c>
      <c r="W33" s="96">
        <v>326412.5</v>
      </c>
      <c r="X33" s="96">
        <v>9000</v>
      </c>
      <c r="Y33" s="118">
        <v>518062.5</v>
      </c>
      <c r="AB33" s="118">
        <v>163327.45000000001</v>
      </c>
      <c r="AC33" s="118">
        <v>126249.07</v>
      </c>
      <c r="AG33" s="95">
        <f t="shared" si="1"/>
        <v>850379.37000000011</v>
      </c>
      <c r="AH33" s="62">
        <f t="shared" si="2"/>
        <v>35753.83</v>
      </c>
      <c r="AI33" s="63">
        <f t="shared" si="3"/>
        <v>814625.54000000015</v>
      </c>
      <c r="AJ33" s="59">
        <f t="shared" si="4"/>
        <v>1034608.96</v>
      </c>
      <c r="AK33" s="58">
        <f t="shared" si="5"/>
        <v>807639.02</v>
      </c>
      <c r="AL33" s="68">
        <f t="shared" si="6"/>
        <v>226969.93999999994</v>
      </c>
    </row>
    <row r="34" spans="1:38" ht="15" thickBot="1" x14ac:dyDescent="0.25">
      <c r="A34" s="49" t="s">
        <v>373</v>
      </c>
      <c r="B34" s="49" t="s">
        <v>374</v>
      </c>
      <c r="C34" s="85">
        <v>2622</v>
      </c>
      <c r="D34" s="86" t="s">
        <v>718</v>
      </c>
      <c r="E34" s="283" t="s">
        <v>1935</v>
      </c>
      <c r="F34" s="117">
        <v>666965.29</v>
      </c>
      <c r="G34" s="117">
        <v>5584.5</v>
      </c>
      <c r="H34" s="117">
        <v>13446.13</v>
      </c>
      <c r="I34" s="283">
        <v>587308.04</v>
      </c>
      <c r="J34" s="283">
        <v>209200.94</v>
      </c>
      <c r="K34" s="263">
        <v>0</v>
      </c>
      <c r="L34" s="263">
        <v>1700.05</v>
      </c>
      <c r="M34" s="263">
        <v>252850</v>
      </c>
      <c r="N34" s="263">
        <v>224.32</v>
      </c>
      <c r="R34" s="283">
        <v>391756.52</v>
      </c>
      <c r="S34" s="96">
        <v>746649.97</v>
      </c>
      <c r="W34" s="96">
        <v>1012342</v>
      </c>
      <c r="X34" s="96">
        <v>36500</v>
      </c>
      <c r="Y34" s="118">
        <v>1207092</v>
      </c>
      <c r="AB34" s="118">
        <v>187406.54</v>
      </c>
      <c r="AC34" s="118">
        <v>63555.040000000001</v>
      </c>
      <c r="AF34" s="118">
        <v>500</v>
      </c>
      <c r="AG34" s="95">
        <f t="shared" si="1"/>
        <v>685995.92</v>
      </c>
      <c r="AH34" s="62">
        <f t="shared" si="2"/>
        <v>254774.37</v>
      </c>
      <c r="AI34" s="63">
        <f t="shared" si="3"/>
        <v>431221.55000000005</v>
      </c>
      <c r="AJ34" s="59">
        <f t="shared" si="4"/>
        <v>1795491.97</v>
      </c>
      <c r="AK34" s="58">
        <f t="shared" si="5"/>
        <v>1458553.58</v>
      </c>
      <c r="AL34" s="68">
        <f t="shared" si="6"/>
        <v>336938.3899999999</v>
      </c>
    </row>
    <row r="35" spans="1:38" ht="15" thickBot="1" x14ac:dyDescent="0.25">
      <c r="A35" s="49" t="s">
        <v>373</v>
      </c>
      <c r="B35" s="49" t="s">
        <v>374</v>
      </c>
      <c r="C35" s="85">
        <v>2397</v>
      </c>
      <c r="D35" s="86" t="s">
        <v>719</v>
      </c>
      <c r="E35" s="283" t="s">
        <v>1936</v>
      </c>
      <c r="F35" s="117">
        <v>715594.63</v>
      </c>
      <c r="G35" s="117">
        <v>0</v>
      </c>
      <c r="H35" s="117">
        <v>45524.73</v>
      </c>
      <c r="I35" s="283">
        <v>451134.11</v>
      </c>
      <c r="J35" s="283">
        <v>200022.76</v>
      </c>
      <c r="L35" s="263">
        <v>28637.96</v>
      </c>
      <c r="M35" s="263">
        <v>256380</v>
      </c>
      <c r="N35" s="263">
        <v>357.5</v>
      </c>
      <c r="Q35" s="283">
        <v>-1296.5</v>
      </c>
      <c r="R35" s="283">
        <v>459399.49</v>
      </c>
      <c r="S35" s="96">
        <v>572702.35</v>
      </c>
      <c r="W35" s="96">
        <v>269702.5</v>
      </c>
      <c r="X35" s="96">
        <v>4060.29</v>
      </c>
      <c r="Y35" s="118">
        <v>349058.5</v>
      </c>
      <c r="AB35" s="118">
        <v>182207.99</v>
      </c>
      <c r="AC35" s="118">
        <v>65254.01</v>
      </c>
      <c r="AG35" s="95">
        <f t="shared" si="1"/>
        <v>761119.36</v>
      </c>
      <c r="AH35" s="62">
        <f t="shared" si="2"/>
        <v>285375.46000000002</v>
      </c>
      <c r="AI35" s="63">
        <f t="shared" si="3"/>
        <v>475743.89999999997</v>
      </c>
      <c r="AJ35" s="59">
        <f t="shared" si="4"/>
        <v>846465.14</v>
      </c>
      <c r="AK35" s="58">
        <f t="shared" si="5"/>
        <v>596520.5</v>
      </c>
      <c r="AL35" s="68">
        <f t="shared" si="6"/>
        <v>249944.64</v>
      </c>
    </row>
    <row r="36" spans="1:38" ht="15" thickBot="1" x14ac:dyDescent="0.25">
      <c r="A36" s="49" t="s">
        <v>373</v>
      </c>
      <c r="B36" s="49" t="s">
        <v>374</v>
      </c>
      <c r="C36" s="85">
        <v>1711</v>
      </c>
      <c r="D36" s="86" t="s">
        <v>720</v>
      </c>
      <c r="E36" s="283" t="s">
        <v>1937</v>
      </c>
      <c r="F36" s="117">
        <v>478383.34</v>
      </c>
      <c r="G36" s="117">
        <v>3266</v>
      </c>
      <c r="H36" s="117">
        <v>40558.620000000003</v>
      </c>
      <c r="I36" s="283">
        <v>684234.27</v>
      </c>
      <c r="J36" s="283">
        <v>133234.69</v>
      </c>
      <c r="L36" s="263">
        <v>14175</v>
      </c>
      <c r="N36" s="263">
        <v>136.6</v>
      </c>
      <c r="O36" s="283">
        <v>13761.1</v>
      </c>
      <c r="R36" s="283">
        <v>556569.79</v>
      </c>
      <c r="S36" s="96">
        <v>616852.15</v>
      </c>
      <c r="T36" s="96">
        <v>45000</v>
      </c>
      <c r="W36" s="96">
        <v>468703</v>
      </c>
      <c r="Y36" s="118">
        <v>581533</v>
      </c>
      <c r="AB36" s="118">
        <v>145882.01</v>
      </c>
      <c r="AC36" s="118">
        <v>79262.559999999998</v>
      </c>
      <c r="AG36" s="95">
        <f t="shared" si="1"/>
        <v>522207.96</v>
      </c>
      <c r="AH36" s="62">
        <f t="shared" si="2"/>
        <v>14311.6</v>
      </c>
      <c r="AI36" s="63">
        <f t="shared" si="3"/>
        <v>507896.36000000004</v>
      </c>
      <c r="AJ36" s="59">
        <f t="shared" si="4"/>
        <v>1130555.1499999999</v>
      </c>
      <c r="AK36" s="58">
        <f t="shared" si="5"/>
        <v>806677.57000000007</v>
      </c>
      <c r="AL36" s="68">
        <f t="shared" si="6"/>
        <v>323877.57999999984</v>
      </c>
    </row>
    <row r="37" spans="1:38" ht="15" thickBot="1" x14ac:dyDescent="0.25">
      <c r="A37" s="49" t="s">
        <v>373</v>
      </c>
      <c r="B37" s="49" t="s">
        <v>374</v>
      </c>
      <c r="C37" s="85">
        <v>2477</v>
      </c>
      <c r="D37" s="86" t="s">
        <v>721</v>
      </c>
      <c r="E37" s="283" t="s">
        <v>1938</v>
      </c>
      <c r="F37" s="117">
        <v>540732.02</v>
      </c>
      <c r="G37" s="117">
        <v>7687.75</v>
      </c>
      <c r="H37" s="117">
        <v>112849.92</v>
      </c>
      <c r="I37" s="283">
        <v>309257.63</v>
      </c>
      <c r="J37" s="283">
        <v>177063.87</v>
      </c>
      <c r="L37" s="263">
        <v>16000</v>
      </c>
      <c r="N37" s="263">
        <v>146.5</v>
      </c>
      <c r="Q37" s="283">
        <v>1727.7</v>
      </c>
      <c r="R37" s="283">
        <v>1714982.69</v>
      </c>
      <c r="S37" s="96">
        <v>793703.98</v>
      </c>
      <c r="T37" s="96">
        <v>20000</v>
      </c>
      <c r="W37" s="96">
        <v>567577.5</v>
      </c>
      <c r="X37" s="96">
        <v>16629.71</v>
      </c>
      <c r="Y37" s="118">
        <v>755227.5</v>
      </c>
      <c r="AB37" s="118">
        <v>227601.89</v>
      </c>
      <c r="AC37" s="118">
        <v>83928.97</v>
      </c>
      <c r="AG37" s="95">
        <f t="shared" si="1"/>
        <v>661269.69000000006</v>
      </c>
      <c r="AH37" s="62">
        <f t="shared" si="2"/>
        <v>16146.5</v>
      </c>
      <c r="AI37" s="63">
        <f t="shared" si="3"/>
        <v>645123.19000000006</v>
      </c>
      <c r="AJ37" s="59">
        <f t="shared" si="4"/>
        <v>1397911.19</v>
      </c>
      <c r="AK37" s="58">
        <f t="shared" si="5"/>
        <v>1066758.3600000001</v>
      </c>
      <c r="AL37" s="68">
        <f t="shared" si="6"/>
        <v>331152.82999999984</v>
      </c>
    </row>
    <row r="38" spans="1:38" ht="15" thickBot="1" x14ac:dyDescent="0.25">
      <c r="A38" s="49" t="s">
        <v>373</v>
      </c>
      <c r="B38" s="49" t="s">
        <v>374</v>
      </c>
      <c r="C38" s="85">
        <v>1987</v>
      </c>
      <c r="D38" s="86" t="s">
        <v>722</v>
      </c>
      <c r="E38" s="283" t="s">
        <v>1939</v>
      </c>
      <c r="F38" s="117">
        <v>402045.93</v>
      </c>
      <c r="G38" s="117">
        <v>92.75</v>
      </c>
      <c r="H38" s="117">
        <v>75251.759999999995</v>
      </c>
      <c r="I38" s="283">
        <v>1024639.73</v>
      </c>
      <c r="J38" s="283">
        <v>143877.20000000001</v>
      </c>
      <c r="K38" s="263">
        <v>0</v>
      </c>
      <c r="L38" s="263">
        <v>25180</v>
      </c>
      <c r="N38" s="263">
        <v>237.16</v>
      </c>
      <c r="O38" s="283">
        <v>5400</v>
      </c>
      <c r="R38" s="283">
        <v>2179663.7000000002</v>
      </c>
      <c r="S38" s="96">
        <v>724669.94</v>
      </c>
      <c r="T38" s="96">
        <v>20000</v>
      </c>
      <c r="W38" s="96">
        <v>541592.5</v>
      </c>
      <c r="Y38" s="118">
        <v>786942.5</v>
      </c>
      <c r="AB38" s="118">
        <v>189245.32</v>
      </c>
      <c r="AC38" s="118">
        <v>140140.06</v>
      </c>
      <c r="AG38" s="95">
        <f t="shared" si="1"/>
        <v>477390.44</v>
      </c>
      <c r="AH38" s="62">
        <f t="shared" si="2"/>
        <v>25417.16</v>
      </c>
      <c r="AI38" s="63">
        <f t="shared" si="3"/>
        <v>451973.28</v>
      </c>
      <c r="AJ38" s="59">
        <f t="shared" si="4"/>
        <v>1286262.44</v>
      </c>
      <c r="AK38" s="58">
        <f t="shared" si="5"/>
        <v>1116327.8800000001</v>
      </c>
      <c r="AL38" s="68">
        <f t="shared" si="6"/>
        <v>169934.55999999982</v>
      </c>
    </row>
    <row r="39" spans="1:38" ht="15" thickBot="1" x14ac:dyDescent="0.25">
      <c r="A39" s="49" t="s">
        <v>373</v>
      </c>
      <c r="B39" s="49" t="s">
        <v>374</v>
      </c>
      <c r="C39" s="85">
        <v>3047</v>
      </c>
      <c r="D39" s="86" t="s">
        <v>723</v>
      </c>
      <c r="E39" s="283" t="s">
        <v>1940</v>
      </c>
      <c r="F39" s="117">
        <v>1056756.27</v>
      </c>
      <c r="G39" s="117">
        <v>2475.5</v>
      </c>
      <c r="H39" s="117">
        <v>24281.279999999999</v>
      </c>
      <c r="I39" s="283">
        <v>426528.6</v>
      </c>
      <c r="J39" s="283">
        <v>192253.16</v>
      </c>
      <c r="K39" s="263">
        <v>0</v>
      </c>
      <c r="L39" s="263">
        <v>40550</v>
      </c>
      <c r="N39" s="263">
        <v>0</v>
      </c>
      <c r="R39" s="283">
        <v>1994257.35</v>
      </c>
      <c r="S39" s="96">
        <v>937908.39</v>
      </c>
      <c r="W39" s="96">
        <v>346600</v>
      </c>
      <c r="X39" s="96">
        <v>9000</v>
      </c>
      <c r="Y39" s="118">
        <v>642482.5</v>
      </c>
      <c r="AB39" s="118">
        <v>166964.84</v>
      </c>
      <c r="AC39" s="118">
        <v>121182.02</v>
      </c>
      <c r="AG39" s="95">
        <f t="shared" si="1"/>
        <v>1083513.05</v>
      </c>
      <c r="AH39" s="62">
        <f t="shared" si="2"/>
        <v>40550</v>
      </c>
      <c r="AI39" s="63">
        <f t="shared" si="3"/>
        <v>1042963.05</v>
      </c>
      <c r="AJ39" s="59">
        <f t="shared" si="4"/>
        <v>1293508.3900000001</v>
      </c>
      <c r="AK39" s="58">
        <f t="shared" si="5"/>
        <v>930629.36</v>
      </c>
      <c r="AL39" s="68">
        <f t="shared" si="6"/>
        <v>362879.03000000014</v>
      </c>
    </row>
    <row r="40" spans="1:38" ht="15" thickBot="1" x14ac:dyDescent="0.25">
      <c r="A40" s="49" t="s">
        <v>373</v>
      </c>
      <c r="B40" s="49" t="s">
        <v>374</v>
      </c>
      <c r="C40" s="85">
        <v>2101</v>
      </c>
      <c r="D40" s="86" t="s">
        <v>724</v>
      </c>
      <c r="E40" s="283" t="s">
        <v>1941</v>
      </c>
      <c r="F40" s="117">
        <v>718462.44</v>
      </c>
      <c r="G40" s="117">
        <v>260</v>
      </c>
      <c r="H40" s="117">
        <v>74062.16</v>
      </c>
      <c r="I40" s="283">
        <v>760526.29</v>
      </c>
      <c r="J40" s="283">
        <v>309672</v>
      </c>
      <c r="K40" s="263">
        <v>0</v>
      </c>
      <c r="L40" s="263">
        <v>31066.16</v>
      </c>
      <c r="M40" s="263">
        <v>249260</v>
      </c>
      <c r="N40" s="263">
        <v>160.88999999999999</v>
      </c>
      <c r="O40" s="283">
        <v>10000</v>
      </c>
      <c r="R40" s="283">
        <v>1560653.49</v>
      </c>
      <c r="S40" s="96">
        <v>747550.55</v>
      </c>
      <c r="W40" s="96">
        <v>695125</v>
      </c>
      <c r="X40" s="96">
        <v>7564.91</v>
      </c>
      <c r="Y40" s="118">
        <v>918974</v>
      </c>
      <c r="AB40" s="118">
        <v>198597.49</v>
      </c>
      <c r="AC40" s="118">
        <v>135238.15</v>
      </c>
      <c r="AG40" s="95">
        <f t="shared" si="1"/>
        <v>792784.6</v>
      </c>
      <c r="AH40" s="62">
        <f t="shared" si="2"/>
        <v>280487.05</v>
      </c>
      <c r="AI40" s="63">
        <f t="shared" si="3"/>
        <v>512297.55</v>
      </c>
      <c r="AJ40" s="59">
        <f t="shared" si="4"/>
        <v>1450240.46</v>
      </c>
      <c r="AK40" s="58">
        <f t="shared" si="5"/>
        <v>1252809.6399999999</v>
      </c>
      <c r="AL40" s="68">
        <f t="shared" si="6"/>
        <v>197430.82000000007</v>
      </c>
    </row>
    <row r="41" spans="1:38" ht="15" thickBot="1" x14ac:dyDescent="0.25">
      <c r="A41" s="49" t="s">
        <v>373</v>
      </c>
      <c r="B41" s="49" t="s">
        <v>374</v>
      </c>
      <c r="C41" s="85">
        <v>1995</v>
      </c>
      <c r="D41" s="86" t="s">
        <v>725</v>
      </c>
      <c r="E41" s="283" t="s">
        <v>2020</v>
      </c>
      <c r="F41" s="117">
        <v>637052.42000000004</v>
      </c>
      <c r="G41" s="117">
        <v>0</v>
      </c>
      <c r="H41" s="117">
        <v>13083.55</v>
      </c>
      <c r="I41" s="283">
        <v>668609.88</v>
      </c>
      <c r="J41" s="283">
        <v>175990.34</v>
      </c>
      <c r="L41" s="263">
        <v>34193.96</v>
      </c>
      <c r="M41" s="263">
        <v>35000</v>
      </c>
      <c r="N41" s="263">
        <v>290</v>
      </c>
      <c r="Q41" s="283">
        <v>-23800</v>
      </c>
      <c r="R41" s="283">
        <v>1367149.29</v>
      </c>
      <c r="S41" s="96">
        <v>713496.54</v>
      </c>
      <c r="U41" s="96">
        <v>0.04</v>
      </c>
      <c r="W41" s="96">
        <v>544638</v>
      </c>
      <c r="X41" s="96">
        <v>17100</v>
      </c>
      <c r="Y41" s="118">
        <v>743838</v>
      </c>
      <c r="AB41" s="118">
        <v>189404.46</v>
      </c>
      <c r="AC41" s="118">
        <v>86945.9</v>
      </c>
      <c r="AG41" s="95">
        <f t="shared" si="1"/>
        <v>650135.97000000009</v>
      </c>
      <c r="AH41" s="62">
        <f t="shared" si="2"/>
        <v>69483.959999999992</v>
      </c>
      <c r="AI41" s="63">
        <f t="shared" si="3"/>
        <v>580652.01000000013</v>
      </c>
      <c r="AJ41" s="59">
        <f t="shared" si="4"/>
        <v>1275234.58</v>
      </c>
      <c r="AK41" s="58">
        <f t="shared" si="5"/>
        <v>1020188.36</v>
      </c>
      <c r="AL41" s="68">
        <f t="shared" si="6"/>
        <v>255046.22000000009</v>
      </c>
    </row>
    <row r="42" spans="1:38" ht="15" thickBot="1" x14ac:dyDescent="0.25">
      <c r="A42" s="49" t="s">
        <v>377</v>
      </c>
      <c r="B42" s="49" t="s">
        <v>378</v>
      </c>
      <c r="C42" s="85">
        <v>3634</v>
      </c>
      <c r="D42" s="86" t="s">
        <v>726</v>
      </c>
      <c r="E42" s="283" t="s">
        <v>1942</v>
      </c>
      <c r="F42" s="117">
        <v>156470.99</v>
      </c>
      <c r="G42" s="117">
        <v>0</v>
      </c>
      <c r="H42" s="117">
        <v>58499.37</v>
      </c>
      <c r="I42" s="283">
        <v>801422.64</v>
      </c>
      <c r="J42" s="283">
        <v>168050.59</v>
      </c>
      <c r="K42" s="263">
        <v>0</v>
      </c>
      <c r="L42" s="263">
        <v>24150</v>
      </c>
      <c r="N42" s="263">
        <v>8552.8700000000008</v>
      </c>
      <c r="O42" s="283">
        <v>97205.48</v>
      </c>
      <c r="Q42" s="283">
        <v>-139439.44</v>
      </c>
      <c r="R42" s="283">
        <v>1747176.74</v>
      </c>
      <c r="S42" s="96">
        <v>698362.03</v>
      </c>
      <c r="T42" s="96">
        <v>2794.52</v>
      </c>
      <c r="W42" s="96">
        <v>395778.3</v>
      </c>
      <c r="X42" s="96">
        <v>22100</v>
      </c>
      <c r="Y42" s="118">
        <v>913865.3</v>
      </c>
      <c r="AA42" s="118">
        <v>290</v>
      </c>
      <c r="AB42" s="118">
        <v>217386.29</v>
      </c>
      <c r="AC42" s="118">
        <v>74229.789999999994</v>
      </c>
      <c r="AG42" s="95">
        <f t="shared" si="1"/>
        <v>214970.36</v>
      </c>
      <c r="AH42" s="62">
        <f t="shared" si="2"/>
        <v>32702.870000000003</v>
      </c>
      <c r="AI42" s="63">
        <f t="shared" si="3"/>
        <v>182267.49</v>
      </c>
      <c r="AJ42" s="59">
        <f t="shared" si="4"/>
        <v>1119034.8500000001</v>
      </c>
      <c r="AK42" s="58">
        <f t="shared" si="5"/>
        <v>1205771.3800000001</v>
      </c>
      <c r="AL42" s="68">
        <f t="shared" si="6"/>
        <v>-86736.530000000028</v>
      </c>
    </row>
    <row r="43" spans="1:38" ht="15" thickBot="1" x14ac:dyDescent="0.25">
      <c r="A43" s="49" t="s">
        <v>377</v>
      </c>
      <c r="B43" s="49" t="s">
        <v>378</v>
      </c>
      <c r="C43" s="85">
        <v>4970</v>
      </c>
      <c r="D43" s="86" t="s">
        <v>727</v>
      </c>
      <c r="E43" s="283" t="s">
        <v>1943</v>
      </c>
      <c r="F43" s="117">
        <v>596367.62</v>
      </c>
      <c r="G43" s="117">
        <v>0</v>
      </c>
      <c r="H43" s="117">
        <v>182145.42</v>
      </c>
      <c r="I43" s="283">
        <v>400907.34</v>
      </c>
      <c r="J43" s="283">
        <v>150339.97</v>
      </c>
      <c r="K43" s="263">
        <v>0</v>
      </c>
      <c r="L43" s="263">
        <v>54425.58</v>
      </c>
      <c r="N43" s="263">
        <v>90</v>
      </c>
      <c r="Q43" s="283">
        <v>-4288.03</v>
      </c>
      <c r="R43" s="283">
        <v>2580473.12</v>
      </c>
      <c r="S43" s="96">
        <v>1052938.56</v>
      </c>
      <c r="T43" s="96">
        <v>80000</v>
      </c>
      <c r="U43" s="96">
        <v>34.28</v>
      </c>
      <c r="W43" s="96">
        <v>544041.1</v>
      </c>
      <c r="X43" s="96">
        <v>44590</v>
      </c>
      <c r="Y43" s="118">
        <v>1017643.1</v>
      </c>
      <c r="AB43" s="118">
        <v>642087.77</v>
      </c>
      <c r="AC43" s="118">
        <v>69834.03</v>
      </c>
      <c r="AG43" s="95">
        <f t="shared" si="1"/>
        <v>778513.04</v>
      </c>
      <c r="AH43" s="62">
        <f t="shared" si="2"/>
        <v>54515.58</v>
      </c>
      <c r="AI43" s="63">
        <f t="shared" si="3"/>
        <v>723997.46000000008</v>
      </c>
      <c r="AJ43" s="59">
        <f t="shared" si="4"/>
        <v>1721603.94</v>
      </c>
      <c r="AK43" s="58">
        <f t="shared" si="5"/>
        <v>1729564.9000000001</v>
      </c>
      <c r="AL43" s="68">
        <f t="shared" si="6"/>
        <v>-7960.9600000001956</v>
      </c>
    </row>
    <row r="44" spans="1:38" ht="15" thickBot="1" x14ac:dyDescent="0.25">
      <c r="A44" s="49" t="s">
        <v>377</v>
      </c>
      <c r="B44" s="49" t="s">
        <v>378</v>
      </c>
      <c r="C44" s="85">
        <v>3463</v>
      </c>
      <c r="D44" s="86" t="s">
        <v>728</v>
      </c>
      <c r="E44" s="283" t="s">
        <v>1944</v>
      </c>
      <c r="F44" s="117">
        <v>743675.24</v>
      </c>
      <c r="G44" s="117">
        <v>0</v>
      </c>
      <c r="H44" s="117">
        <v>60191.13</v>
      </c>
      <c r="I44" s="283">
        <v>238688.05</v>
      </c>
      <c r="J44" s="283">
        <v>158288.1</v>
      </c>
      <c r="K44" s="263">
        <v>0</v>
      </c>
      <c r="L44" s="263">
        <v>37120</v>
      </c>
      <c r="N44" s="263">
        <v>372.81</v>
      </c>
      <c r="Q44" s="283">
        <v>6266.42</v>
      </c>
      <c r="R44" s="283">
        <v>1682922.85</v>
      </c>
      <c r="S44" s="96">
        <v>669141.82999999996</v>
      </c>
      <c r="W44" s="96">
        <v>436096.5</v>
      </c>
      <c r="X44" s="96">
        <v>30938</v>
      </c>
      <c r="Y44" s="118">
        <v>719384.5</v>
      </c>
      <c r="AB44" s="118">
        <v>274150.87</v>
      </c>
      <c r="AC44" s="118">
        <v>60514.1</v>
      </c>
      <c r="AG44" s="95">
        <f t="shared" si="1"/>
        <v>803866.37</v>
      </c>
      <c r="AH44" s="62">
        <f t="shared" si="2"/>
        <v>37492.81</v>
      </c>
      <c r="AI44" s="63">
        <f t="shared" si="3"/>
        <v>766373.56</v>
      </c>
      <c r="AJ44" s="59">
        <f t="shared" si="4"/>
        <v>1136176.33</v>
      </c>
      <c r="AK44" s="58">
        <f t="shared" si="5"/>
        <v>1054049.47</v>
      </c>
      <c r="AL44" s="68">
        <f t="shared" si="6"/>
        <v>82126.860000000102</v>
      </c>
    </row>
    <row r="45" spans="1:38" ht="15" thickBot="1" x14ac:dyDescent="0.25">
      <c r="A45" s="49" t="s">
        <v>377</v>
      </c>
      <c r="B45" s="49" t="s">
        <v>378</v>
      </c>
      <c r="C45" s="85">
        <v>1364</v>
      </c>
      <c r="D45" s="86" t="s">
        <v>729</v>
      </c>
      <c r="E45" s="283" t="s">
        <v>1945</v>
      </c>
      <c r="F45" s="117">
        <v>309508.31</v>
      </c>
      <c r="G45" s="117">
        <v>0</v>
      </c>
      <c r="H45" s="117">
        <v>87112.01</v>
      </c>
      <c r="I45" s="283">
        <v>427342.61</v>
      </c>
      <c r="J45" s="283">
        <v>51894.720000000001</v>
      </c>
      <c r="K45" s="263">
        <v>0</v>
      </c>
      <c r="L45" s="263">
        <v>21276.83</v>
      </c>
      <c r="R45" s="283">
        <v>1664645.88</v>
      </c>
      <c r="S45" s="96">
        <v>331373.84999999998</v>
      </c>
      <c r="T45" s="96">
        <v>145000</v>
      </c>
      <c r="W45" s="96">
        <v>316123.5</v>
      </c>
      <c r="X45" s="96">
        <v>18850</v>
      </c>
      <c r="Y45" s="118">
        <v>501803.5</v>
      </c>
      <c r="AB45" s="118">
        <v>139747.03</v>
      </c>
      <c r="AC45" s="118">
        <v>74905.94</v>
      </c>
      <c r="AG45" s="95">
        <f t="shared" si="1"/>
        <v>396620.32</v>
      </c>
      <c r="AH45" s="62">
        <f t="shared" si="2"/>
        <v>21276.83</v>
      </c>
      <c r="AI45" s="63">
        <f t="shared" si="3"/>
        <v>375343.49</v>
      </c>
      <c r="AJ45" s="59">
        <f t="shared" si="4"/>
        <v>811347.35</v>
      </c>
      <c r="AK45" s="58">
        <f t="shared" si="5"/>
        <v>716456.47</v>
      </c>
      <c r="AL45" s="68">
        <f t="shared" si="6"/>
        <v>94890.880000000005</v>
      </c>
    </row>
    <row r="46" spans="1:38" ht="15" thickBot="1" x14ac:dyDescent="0.25">
      <c r="A46" s="49" t="s">
        <v>377</v>
      </c>
      <c r="B46" s="49" t="s">
        <v>378</v>
      </c>
      <c r="C46" s="85">
        <v>4858</v>
      </c>
      <c r="D46" s="86" t="s">
        <v>730</v>
      </c>
      <c r="E46" s="283" t="s">
        <v>1946</v>
      </c>
      <c r="F46" s="117">
        <v>231347.43</v>
      </c>
      <c r="G46" s="117">
        <v>0</v>
      </c>
      <c r="H46" s="117">
        <v>102081.3</v>
      </c>
      <c r="I46" s="283">
        <v>3050865.81</v>
      </c>
      <c r="J46" s="283">
        <v>107865.72</v>
      </c>
      <c r="K46" s="263">
        <v>0</v>
      </c>
      <c r="L46" s="263">
        <v>45767.94</v>
      </c>
      <c r="R46" s="283">
        <v>349948.56</v>
      </c>
      <c r="S46" s="96">
        <v>692424.09</v>
      </c>
      <c r="T46" s="96">
        <v>83000</v>
      </c>
      <c r="U46" s="96">
        <v>1072.94</v>
      </c>
      <c r="W46" s="96">
        <v>556360</v>
      </c>
      <c r="X46" s="96">
        <v>30350.1</v>
      </c>
      <c r="Y46" s="118">
        <v>892274</v>
      </c>
      <c r="AB46" s="118">
        <v>424619.47</v>
      </c>
      <c r="AC46" s="118">
        <v>98128.02</v>
      </c>
      <c r="AG46" s="95">
        <f t="shared" si="1"/>
        <v>333428.73</v>
      </c>
      <c r="AH46" s="62">
        <f t="shared" si="2"/>
        <v>45767.94</v>
      </c>
      <c r="AI46" s="63">
        <f t="shared" si="3"/>
        <v>287660.78999999998</v>
      </c>
      <c r="AJ46" s="59">
        <f t="shared" si="4"/>
        <v>1363207.13</v>
      </c>
      <c r="AK46" s="58">
        <f t="shared" si="5"/>
        <v>1415021.49</v>
      </c>
      <c r="AL46" s="68">
        <f t="shared" si="6"/>
        <v>-51814.360000000102</v>
      </c>
    </row>
    <row r="47" spans="1:38" ht="15" thickBot="1" x14ac:dyDescent="0.25">
      <c r="A47" s="49" t="s">
        <v>377</v>
      </c>
      <c r="B47" s="49" t="s">
        <v>378</v>
      </c>
      <c r="C47" s="85">
        <v>3450</v>
      </c>
      <c r="D47" s="86" t="s">
        <v>731</v>
      </c>
      <c r="E47" s="283" t="s">
        <v>1947</v>
      </c>
      <c r="F47" s="117">
        <v>636006.49</v>
      </c>
      <c r="G47" s="117">
        <v>0</v>
      </c>
      <c r="H47" s="117">
        <v>37679.94</v>
      </c>
      <c r="I47" s="283">
        <v>561206.30000000005</v>
      </c>
      <c r="J47" s="283">
        <v>61838.239999999998</v>
      </c>
      <c r="K47" s="263">
        <v>0</v>
      </c>
      <c r="L47" s="263">
        <v>26250</v>
      </c>
      <c r="N47" s="263">
        <v>0</v>
      </c>
      <c r="Q47" s="283">
        <v>-4512.46</v>
      </c>
      <c r="R47" s="283">
        <v>1610762.41</v>
      </c>
      <c r="S47" s="96">
        <v>683293.26</v>
      </c>
      <c r="W47" s="96">
        <v>483924.5</v>
      </c>
      <c r="X47" s="96">
        <v>27600</v>
      </c>
      <c r="Y47" s="118">
        <v>861787.5</v>
      </c>
      <c r="AB47" s="118">
        <v>228847.38</v>
      </c>
      <c r="AC47" s="118">
        <v>71849.91</v>
      </c>
      <c r="AG47" s="95">
        <f t="shared" si="1"/>
        <v>673686.42999999993</v>
      </c>
      <c r="AH47" s="62">
        <f t="shared" si="2"/>
        <v>26250</v>
      </c>
      <c r="AI47" s="63">
        <f t="shared" si="3"/>
        <v>647436.42999999993</v>
      </c>
      <c r="AJ47" s="59">
        <f t="shared" si="4"/>
        <v>1194817.76</v>
      </c>
      <c r="AK47" s="58">
        <f t="shared" si="5"/>
        <v>1162484.7899999998</v>
      </c>
      <c r="AL47" s="68">
        <f t="shared" si="6"/>
        <v>32332.970000000205</v>
      </c>
    </row>
    <row r="48" spans="1:38" ht="15" thickBot="1" x14ac:dyDescent="0.25">
      <c r="A48" s="49" t="s">
        <v>377</v>
      </c>
      <c r="B48" s="49" t="s">
        <v>378</v>
      </c>
      <c r="C48" s="85">
        <v>2633</v>
      </c>
      <c r="D48" s="86" t="s">
        <v>732</v>
      </c>
      <c r="E48" s="283" t="s">
        <v>1948</v>
      </c>
      <c r="F48" s="117">
        <v>490537.39</v>
      </c>
      <c r="G48" s="117">
        <v>0</v>
      </c>
      <c r="H48" s="117">
        <v>68906.47</v>
      </c>
      <c r="I48" s="283">
        <v>583008.30000000005</v>
      </c>
      <c r="J48" s="283">
        <v>51536.82</v>
      </c>
      <c r="K48" s="263">
        <v>0</v>
      </c>
      <c r="L48" s="263">
        <v>21892</v>
      </c>
      <c r="R48" s="283">
        <v>2707380.46</v>
      </c>
      <c r="S48" s="96">
        <v>638269.59</v>
      </c>
      <c r="T48" s="96">
        <v>28800</v>
      </c>
      <c r="W48" s="96">
        <v>582242.5</v>
      </c>
      <c r="X48" s="96">
        <v>20340</v>
      </c>
      <c r="Y48" s="118">
        <v>971742.5</v>
      </c>
      <c r="AB48" s="118">
        <v>254507.93</v>
      </c>
      <c r="AC48" s="118">
        <v>87604.27</v>
      </c>
      <c r="AG48" s="95">
        <f t="shared" si="1"/>
        <v>559443.86</v>
      </c>
      <c r="AH48" s="62">
        <f t="shared" si="2"/>
        <v>21892</v>
      </c>
      <c r="AI48" s="63">
        <f t="shared" si="3"/>
        <v>537551.86</v>
      </c>
      <c r="AJ48" s="59">
        <f t="shared" si="4"/>
        <v>1269652.0899999999</v>
      </c>
      <c r="AK48" s="58">
        <f t="shared" si="5"/>
        <v>1313854.7</v>
      </c>
      <c r="AL48" s="68">
        <f t="shared" si="6"/>
        <v>-44202.610000000102</v>
      </c>
    </row>
    <row r="49" spans="1:38" ht="15" thickBot="1" x14ac:dyDescent="0.25">
      <c r="A49" s="49" t="s">
        <v>377</v>
      </c>
      <c r="B49" s="49" t="s">
        <v>378</v>
      </c>
      <c r="C49" s="85">
        <v>1642</v>
      </c>
      <c r="D49" s="86" t="s">
        <v>733</v>
      </c>
      <c r="E49" s="283" t="s">
        <v>2021</v>
      </c>
      <c r="F49" s="117">
        <v>522096.22</v>
      </c>
      <c r="G49" s="117">
        <v>0</v>
      </c>
      <c r="H49" s="117">
        <v>22174.54</v>
      </c>
      <c r="I49" s="283">
        <v>554113.18000000005</v>
      </c>
      <c r="J49" s="283">
        <v>139608.10999999999</v>
      </c>
      <c r="K49" s="263">
        <v>0</v>
      </c>
      <c r="L49" s="263">
        <v>19464.09</v>
      </c>
      <c r="N49" s="263">
        <v>0</v>
      </c>
      <c r="R49" s="283">
        <v>2321309.19</v>
      </c>
      <c r="S49" s="96">
        <v>343348.9</v>
      </c>
      <c r="T49" s="96">
        <v>75000</v>
      </c>
      <c r="W49" s="96">
        <v>386199.2</v>
      </c>
      <c r="X49" s="96">
        <v>27600</v>
      </c>
      <c r="Y49" s="118">
        <v>496729.2</v>
      </c>
      <c r="AB49" s="118">
        <v>165094.14000000001</v>
      </c>
      <c r="AC49" s="118">
        <v>79641.86</v>
      </c>
      <c r="AG49" s="95">
        <f t="shared" si="1"/>
        <v>544270.76</v>
      </c>
      <c r="AH49" s="62">
        <f t="shared" si="2"/>
        <v>19464.09</v>
      </c>
      <c r="AI49" s="63">
        <f t="shared" si="3"/>
        <v>524806.67000000004</v>
      </c>
      <c r="AJ49" s="59">
        <f t="shared" si="4"/>
        <v>832148.10000000009</v>
      </c>
      <c r="AK49" s="58">
        <f t="shared" si="5"/>
        <v>741465.20000000007</v>
      </c>
      <c r="AL49" s="68">
        <f t="shared" si="6"/>
        <v>90682.900000000023</v>
      </c>
    </row>
    <row r="50" spans="1:38" ht="15" thickBot="1" x14ac:dyDescent="0.25">
      <c r="A50" s="49" t="s">
        <v>377</v>
      </c>
      <c r="B50" s="49" t="s">
        <v>378</v>
      </c>
      <c r="C50" s="85">
        <v>2100</v>
      </c>
      <c r="D50" s="86" t="s">
        <v>734</v>
      </c>
      <c r="E50" s="283" t="s">
        <v>2031</v>
      </c>
      <c r="F50" s="117">
        <v>662946.06000000006</v>
      </c>
      <c r="G50" s="117">
        <v>0</v>
      </c>
      <c r="H50" s="117">
        <v>53077.46</v>
      </c>
      <c r="I50" s="283">
        <v>1361859.97</v>
      </c>
      <c r="J50" s="283">
        <v>199825.85</v>
      </c>
      <c r="K50" s="263">
        <v>0</v>
      </c>
      <c r="L50" s="263">
        <v>26250</v>
      </c>
      <c r="N50" s="263">
        <v>0</v>
      </c>
      <c r="Q50" s="283">
        <v>8180.46</v>
      </c>
      <c r="R50" s="283">
        <v>991778.49</v>
      </c>
      <c r="S50" s="96">
        <v>353987.63</v>
      </c>
      <c r="U50" s="96">
        <v>30.7</v>
      </c>
      <c r="W50" s="96">
        <v>301011.28999999998</v>
      </c>
      <c r="X50" s="96">
        <v>23100</v>
      </c>
      <c r="Y50" s="118">
        <v>399771.29</v>
      </c>
      <c r="AA50" s="118">
        <v>700</v>
      </c>
      <c r="AB50" s="118">
        <v>161016.95999999999</v>
      </c>
      <c r="AC50" s="118">
        <v>77894.12</v>
      </c>
      <c r="AG50" s="95">
        <f t="shared" si="1"/>
        <v>716023.52</v>
      </c>
      <c r="AH50" s="62">
        <f t="shared" si="2"/>
        <v>26250</v>
      </c>
      <c r="AI50" s="63">
        <f t="shared" si="3"/>
        <v>689773.52</v>
      </c>
      <c r="AJ50" s="59">
        <f t="shared" si="4"/>
        <v>678129.62</v>
      </c>
      <c r="AK50" s="58">
        <f t="shared" si="5"/>
        <v>639382.37</v>
      </c>
      <c r="AL50" s="68">
        <f t="shared" si="6"/>
        <v>38747.25</v>
      </c>
    </row>
    <row r="51" spans="1:38" ht="15" thickBot="1" x14ac:dyDescent="0.25">
      <c r="A51" s="49" t="s">
        <v>377</v>
      </c>
      <c r="B51" s="49" t="s">
        <v>378</v>
      </c>
      <c r="C51" s="85">
        <v>1785</v>
      </c>
      <c r="D51" s="86" t="s">
        <v>735</v>
      </c>
      <c r="E51" s="283" t="s">
        <v>2032</v>
      </c>
      <c r="F51" s="117">
        <v>292151.01</v>
      </c>
      <c r="G51" s="117">
        <v>0</v>
      </c>
      <c r="H51" s="117">
        <v>88033.03</v>
      </c>
      <c r="I51" s="283">
        <v>2764231.16</v>
      </c>
      <c r="J51" s="283">
        <v>62933.93</v>
      </c>
      <c r="L51" s="263">
        <v>25000</v>
      </c>
      <c r="N51" s="263">
        <v>0</v>
      </c>
      <c r="R51" s="283">
        <v>667821.93000000005</v>
      </c>
      <c r="S51" s="96">
        <v>340834.74</v>
      </c>
      <c r="U51" s="96">
        <v>30.44</v>
      </c>
      <c r="W51" s="96">
        <v>473067.8</v>
      </c>
      <c r="X51" s="96">
        <v>38100</v>
      </c>
      <c r="Y51" s="118">
        <v>594267.80000000005</v>
      </c>
      <c r="AB51" s="118">
        <v>158183.32999999999</v>
      </c>
      <c r="AC51" s="118">
        <v>85336.71</v>
      </c>
      <c r="AG51" s="95">
        <f t="shared" si="1"/>
        <v>380184.04000000004</v>
      </c>
      <c r="AH51" s="62">
        <f t="shared" si="2"/>
        <v>25000</v>
      </c>
      <c r="AI51" s="63">
        <f t="shared" si="3"/>
        <v>355184.04000000004</v>
      </c>
      <c r="AJ51" s="59">
        <f t="shared" si="4"/>
        <v>852032.98</v>
      </c>
      <c r="AK51" s="58">
        <f t="shared" si="5"/>
        <v>837787.84</v>
      </c>
      <c r="AL51" s="68">
        <f t="shared" si="6"/>
        <v>14245.140000000014</v>
      </c>
    </row>
    <row r="52" spans="1:38" ht="15" thickBot="1" x14ac:dyDescent="0.25">
      <c r="A52" s="49" t="s">
        <v>369</v>
      </c>
      <c r="B52" s="49" t="s">
        <v>382</v>
      </c>
      <c r="C52" s="85">
        <v>1114</v>
      </c>
      <c r="D52" s="86" t="s">
        <v>736</v>
      </c>
      <c r="E52" s="283" t="s">
        <v>1949</v>
      </c>
      <c r="F52" s="117">
        <v>516510.42</v>
      </c>
      <c r="G52" s="117">
        <v>38757</v>
      </c>
      <c r="H52" s="117">
        <v>10054.42</v>
      </c>
      <c r="I52" s="283">
        <v>858079.82</v>
      </c>
      <c r="J52" s="283">
        <v>168258.02</v>
      </c>
      <c r="K52" s="263">
        <v>27460</v>
      </c>
      <c r="L52" s="263">
        <v>8116.77</v>
      </c>
      <c r="N52" s="263">
        <v>2388</v>
      </c>
      <c r="R52" s="283">
        <v>2139773.89</v>
      </c>
      <c r="S52" s="96">
        <v>384408</v>
      </c>
      <c r="U52" s="96">
        <v>294.27</v>
      </c>
      <c r="W52" s="96">
        <v>292215</v>
      </c>
      <c r="Y52" s="118">
        <v>292215</v>
      </c>
      <c r="AB52" s="118">
        <v>165963.19</v>
      </c>
      <c r="AC52" s="118">
        <v>90243.94</v>
      </c>
      <c r="AE52" s="118">
        <v>2468</v>
      </c>
      <c r="AG52" s="95">
        <f t="shared" si="1"/>
        <v>565321.84</v>
      </c>
      <c r="AH52" s="62">
        <f t="shared" si="2"/>
        <v>37964.770000000004</v>
      </c>
      <c r="AI52" s="63">
        <f t="shared" si="3"/>
        <v>527357.06999999995</v>
      </c>
      <c r="AJ52" s="59">
        <f t="shared" si="4"/>
        <v>676917.27</v>
      </c>
      <c r="AK52" s="58">
        <f t="shared" si="5"/>
        <v>550890.13</v>
      </c>
      <c r="AL52" s="68">
        <f t="shared" si="6"/>
        <v>126027.14000000001</v>
      </c>
    </row>
    <row r="53" spans="1:38" ht="15" thickBot="1" x14ac:dyDescent="0.25">
      <c r="A53" s="49" t="s">
        <v>369</v>
      </c>
      <c r="B53" s="49" t="s">
        <v>382</v>
      </c>
      <c r="C53" s="85">
        <v>595</v>
      </c>
      <c r="D53" s="86" t="s">
        <v>737</v>
      </c>
      <c r="E53" s="283" t="s">
        <v>1950</v>
      </c>
      <c r="F53" s="117">
        <v>489798.95</v>
      </c>
      <c r="G53" s="117">
        <v>75108</v>
      </c>
      <c r="H53" s="117">
        <v>7649</v>
      </c>
      <c r="I53" s="283">
        <v>399331.32</v>
      </c>
      <c r="J53" s="283">
        <v>130069.86</v>
      </c>
      <c r="K53" s="263">
        <v>4550</v>
      </c>
      <c r="L53" s="263">
        <v>6658.29</v>
      </c>
      <c r="N53" s="263">
        <v>972</v>
      </c>
      <c r="R53" s="283">
        <v>293207.49</v>
      </c>
      <c r="S53" s="96">
        <v>308299.48</v>
      </c>
      <c r="U53" s="96">
        <v>300.19</v>
      </c>
      <c r="W53" s="96">
        <v>205927.5</v>
      </c>
      <c r="Y53" s="118">
        <v>205927.5</v>
      </c>
      <c r="AB53" s="118">
        <v>95312.14</v>
      </c>
      <c r="AC53" s="118">
        <v>41612.58</v>
      </c>
      <c r="AE53" s="118">
        <v>1772</v>
      </c>
      <c r="AG53" s="95">
        <f t="shared" si="1"/>
        <v>572555.94999999995</v>
      </c>
      <c r="AH53" s="62">
        <f t="shared" si="2"/>
        <v>12180.29</v>
      </c>
      <c r="AI53" s="63">
        <f t="shared" si="3"/>
        <v>560375.65999999992</v>
      </c>
      <c r="AJ53" s="59">
        <f t="shared" si="4"/>
        <v>514527.17</v>
      </c>
      <c r="AK53" s="58">
        <f t="shared" si="5"/>
        <v>344624.22000000003</v>
      </c>
      <c r="AL53" s="68">
        <f t="shared" si="6"/>
        <v>169902.94999999995</v>
      </c>
    </row>
    <row r="54" spans="1:38" ht="15" thickBot="1" x14ac:dyDescent="0.25">
      <c r="A54" s="49" t="s">
        <v>369</v>
      </c>
      <c r="B54" s="49" t="s">
        <v>382</v>
      </c>
      <c r="C54" s="85">
        <v>1925</v>
      </c>
      <c r="D54" s="86" t="s">
        <v>738</v>
      </c>
      <c r="E54" s="283" t="s">
        <v>1951</v>
      </c>
      <c r="F54" s="117">
        <v>367666.87</v>
      </c>
      <c r="G54" s="117">
        <v>52058</v>
      </c>
      <c r="H54" s="117">
        <v>33518.959999999999</v>
      </c>
      <c r="I54" s="283">
        <v>883722.68</v>
      </c>
      <c r="J54" s="283">
        <v>127180.89</v>
      </c>
      <c r="K54" s="263">
        <v>2527</v>
      </c>
      <c r="L54" s="263">
        <v>9929.67</v>
      </c>
      <c r="N54" s="263">
        <v>9582</v>
      </c>
      <c r="Q54" s="283">
        <v>-85.13</v>
      </c>
      <c r="R54" s="283">
        <v>1946315.03</v>
      </c>
      <c r="S54" s="96">
        <v>569846.92000000004</v>
      </c>
      <c r="U54" s="96">
        <v>141.56</v>
      </c>
      <c r="W54" s="96">
        <v>221305</v>
      </c>
      <c r="Y54" s="118">
        <v>338285</v>
      </c>
      <c r="AB54" s="118">
        <v>180838.01</v>
      </c>
      <c r="AC54" s="118">
        <v>129298.6</v>
      </c>
      <c r="AE54" s="118">
        <v>1310</v>
      </c>
      <c r="AG54" s="95">
        <f t="shared" si="1"/>
        <v>453243.83</v>
      </c>
      <c r="AH54" s="62">
        <f t="shared" si="2"/>
        <v>22038.67</v>
      </c>
      <c r="AI54" s="63">
        <f t="shared" si="3"/>
        <v>431205.16000000003</v>
      </c>
      <c r="AJ54" s="59">
        <f t="shared" si="4"/>
        <v>791293.4800000001</v>
      </c>
      <c r="AK54" s="58">
        <f t="shared" si="5"/>
        <v>649731.61</v>
      </c>
      <c r="AL54" s="68">
        <f t="shared" si="6"/>
        <v>141561.87000000011</v>
      </c>
    </row>
    <row r="55" spans="1:38" ht="15" thickBot="1" x14ac:dyDescent="0.25">
      <c r="A55" s="49" t="s">
        <v>369</v>
      </c>
      <c r="B55" s="49" t="s">
        <v>382</v>
      </c>
      <c r="C55" s="85">
        <v>3610</v>
      </c>
      <c r="D55" s="86" t="s">
        <v>739</v>
      </c>
      <c r="E55" s="283" t="s">
        <v>1952</v>
      </c>
      <c r="F55" s="117">
        <v>823435.32</v>
      </c>
      <c r="G55" s="117">
        <v>90078.5</v>
      </c>
      <c r="H55" s="117">
        <v>83736.929999999993</v>
      </c>
      <c r="I55" s="283">
        <v>872069.52</v>
      </c>
      <c r="J55" s="283">
        <v>370355.92</v>
      </c>
      <c r="K55" s="263">
        <v>14700</v>
      </c>
      <c r="L55" s="263">
        <v>32016.35</v>
      </c>
      <c r="N55" s="263">
        <v>6277</v>
      </c>
      <c r="R55" s="283">
        <v>2217512.62</v>
      </c>
      <c r="S55" s="96">
        <v>910838.86</v>
      </c>
      <c r="U55" s="96">
        <v>814.14</v>
      </c>
      <c r="W55" s="96">
        <v>509410</v>
      </c>
      <c r="Y55" s="118">
        <v>627120</v>
      </c>
      <c r="AB55" s="118">
        <v>289705.03999999998</v>
      </c>
      <c r="AC55" s="118">
        <v>165583.26999999999</v>
      </c>
      <c r="AG55" s="95">
        <f t="shared" si="1"/>
        <v>997250.75</v>
      </c>
      <c r="AH55" s="62">
        <f t="shared" si="2"/>
        <v>52993.35</v>
      </c>
      <c r="AI55" s="63">
        <f t="shared" si="3"/>
        <v>944257.4</v>
      </c>
      <c r="AJ55" s="59">
        <f t="shared" si="4"/>
        <v>1421063</v>
      </c>
      <c r="AK55" s="58">
        <f t="shared" si="5"/>
        <v>1082408.31</v>
      </c>
      <c r="AL55" s="68">
        <f t="shared" si="6"/>
        <v>338654.68999999994</v>
      </c>
    </row>
    <row r="56" spans="1:38" ht="15" thickBot="1" x14ac:dyDescent="0.25">
      <c r="A56" s="49" t="s">
        <v>369</v>
      </c>
      <c r="B56" s="49" t="s">
        <v>382</v>
      </c>
      <c r="C56" s="85">
        <v>4226</v>
      </c>
      <c r="D56" s="86" t="s">
        <v>740</v>
      </c>
      <c r="E56" s="283" t="s">
        <v>1953</v>
      </c>
      <c r="F56" s="117">
        <v>599223.03</v>
      </c>
      <c r="G56" s="117">
        <v>108244.5</v>
      </c>
      <c r="H56" s="117">
        <v>52839.67</v>
      </c>
      <c r="I56" s="283">
        <v>797537.33</v>
      </c>
      <c r="J56" s="283">
        <v>155029.79</v>
      </c>
      <c r="K56" s="263">
        <v>5900</v>
      </c>
      <c r="L56" s="263">
        <v>25622.91</v>
      </c>
      <c r="N56" s="263">
        <v>6811</v>
      </c>
      <c r="Q56" s="283">
        <v>-59.5</v>
      </c>
      <c r="R56" s="283">
        <v>1921030.3</v>
      </c>
      <c r="S56" s="96">
        <v>834593.32</v>
      </c>
      <c r="U56" s="96">
        <v>607.38</v>
      </c>
      <c r="W56" s="96">
        <v>448525</v>
      </c>
      <c r="Y56" s="118">
        <v>627775</v>
      </c>
      <c r="AB56" s="118">
        <v>297345.96999999997</v>
      </c>
      <c r="AC56" s="118">
        <v>154667.89000000001</v>
      </c>
      <c r="AE56" s="118">
        <v>321</v>
      </c>
      <c r="AG56" s="95">
        <f t="shared" si="1"/>
        <v>760307.20000000007</v>
      </c>
      <c r="AH56" s="62">
        <f t="shared" si="2"/>
        <v>38333.910000000003</v>
      </c>
      <c r="AI56" s="63">
        <f t="shared" si="3"/>
        <v>721973.29</v>
      </c>
      <c r="AJ56" s="59">
        <f t="shared" si="4"/>
        <v>1283725.7</v>
      </c>
      <c r="AK56" s="58">
        <f t="shared" si="5"/>
        <v>1080109.8599999999</v>
      </c>
      <c r="AL56" s="68">
        <f t="shared" si="6"/>
        <v>203615.84000000008</v>
      </c>
    </row>
    <row r="57" spans="1:38" ht="15" thickBot="1" x14ac:dyDescent="0.25">
      <c r="A57" s="49" t="s">
        <v>369</v>
      </c>
      <c r="B57" s="49" t="s">
        <v>382</v>
      </c>
      <c r="C57" s="85">
        <v>2265</v>
      </c>
      <c r="D57" s="86" t="s">
        <v>741</v>
      </c>
      <c r="E57" s="283" t="s">
        <v>1954</v>
      </c>
      <c r="F57" s="117">
        <v>508117.42</v>
      </c>
      <c r="G57" s="117">
        <v>30641</v>
      </c>
      <c r="H57" s="117">
        <v>47318</v>
      </c>
      <c r="I57" s="283">
        <v>726744.04</v>
      </c>
      <c r="J57" s="283">
        <v>168758.49</v>
      </c>
      <c r="K57" s="263">
        <v>11405</v>
      </c>
      <c r="L57" s="263">
        <v>23156.91</v>
      </c>
      <c r="N57" s="263">
        <v>1218</v>
      </c>
      <c r="Q57" s="283">
        <v>-2679.19</v>
      </c>
      <c r="R57" s="283">
        <v>1915444.77</v>
      </c>
      <c r="S57" s="96">
        <v>740811.23</v>
      </c>
      <c r="U57" s="96">
        <v>149.21</v>
      </c>
      <c r="W57" s="96">
        <v>520192.5</v>
      </c>
      <c r="Y57" s="118">
        <v>666466.5</v>
      </c>
      <c r="AB57" s="118">
        <v>234780.58</v>
      </c>
      <c r="AC57" s="118">
        <v>159066.32</v>
      </c>
      <c r="AE57" s="118">
        <v>6966</v>
      </c>
      <c r="AG57" s="95">
        <f t="shared" si="1"/>
        <v>586076.41999999993</v>
      </c>
      <c r="AH57" s="62">
        <f t="shared" si="2"/>
        <v>35779.910000000003</v>
      </c>
      <c r="AI57" s="63">
        <f t="shared" si="3"/>
        <v>550296.50999999989</v>
      </c>
      <c r="AJ57" s="59">
        <f t="shared" si="4"/>
        <v>1261152.94</v>
      </c>
      <c r="AK57" s="58">
        <f t="shared" si="5"/>
        <v>1067279.3999999999</v>
      </c>
      <c r="AL57" s="68">
        <f t="shared" si="6"/>
        <v>193873.54000000004</v>
      </c>
    </row>
    <row r="58" spans="1:38" ht="15" thickBot="1" x14ac:dyDescent="0.25">
      <c r="A58" s="49" t="s">
        <v>369</v>
      </c>
      <c r="B58" s="49" t="s">
        <v>382</v>
      </c>
      <c r="C58" s="85">
        <v>1848</v>
      </c>
      <c r="D58" s="86" t="s">
        <v>742</v>
      </c>
      <c r="E58" s="283" t="s">
        <v>1955</v>
      </c>
      <c r="F58" s="117">
        <v>295736.19</v>
      </c>
      <c r="G58" s="117">
        <v>37335.5</v>
      </c>
      <c r="H58" s="117">
        <v>23483.58</v>
      </c>
      <c r="I58" s="283">
        <v>698885.27</v>
      </c>
      <c r="J58" s="283">
        <v>168207.81</v>
      </c>
      <c r="K58" s="263">
        <v>35766</v>
      </c>
      <c r="L58" s="263">
        <v>15564.97</v>
      </c>
      <c r="N58" s="263">
        <v>1879</v>
      </c>
      <c r="Q58" s="283">
        <v>-24.34</v>
      </c>
      <c r="R58" s="283">
        <v>1650781.62</v>
      </c>
      <c r="S58" s="96">
        <v>489200.38</v>
      </c>
      <c r="U58" s="96">
        <v>285.37</v>
      </c>
      <c r="W58" s="96">
        <v>228532.5</v>
      </c>
      <c r="Y58" s="118">
        <v>357331.5</v>
      </c>
      <c r="AB58" s="118">
        <v>183237.64</v>
      </c>
      <c r="AC58" s="118">
        <v>137063.06</v>
      </c>
      <c r="AE58" s="118">
        <v>2333</v>
      </c>
      <c r="AG58" s="95">
        <f t="shared" si="1"/>
        <v>356555.27</v>
      </c>
      <c r="AH58" s="62">
        <f t="shared" si="2"/>
        <v>53209.97</v>
      </c>
      <c r="AI58" s="63">
        <f t="shared" si="3"/>
        <v>303345.30000000005</v>
      </c>
      <c r="AJ58" s="59">
        <f t="shared" si="4"/>
        <v>718018.25</v>
      </c>
      <c r="AK58" s="58">
        <f t="shared" si="5"/>
        <v>679965.2</v>
      </c>
      <c r="AL58" s="68">
        <f t="shared" si="6"/>
        <v>38053.050000000047</v>
      </c>
    </row>
    <row r="59" spans="1:38" ht="15" thickBot="1" x14ac:dyDescent="0.25">
      <c r="A59" s="49" t="s">
        <v>369</v>
      </c>
      <c r="B59" s="49" t="s">
        <v>382</v>
      </c>
      <c r="C59" s="85">
        <v>1945</v>
      </c>
      <c r="D59" s="86" t="s">
        <v>743</v>
      </c>
      <c r="E59" s="283" t="s">
        <v>1956</v>
      </c>
      <c r="F59" s="117">
        <v>321908.25</v>
      </c>
      <c r="G59" s="117">
        <v>52272</v>
      </c>
      <c r="H59" s="117">
        <v>25567.45</v>
      </c>
      <c r="I59" s="283">
        <v>922414.22</v>
      </c>
      <c r="J59" s="283">
        <v>141890.47</v>
      </c>
      <c r="K59" s="263">
        <v>810</v>
      </c>
      <c r="L59" s="263">
        <v>19654.72</v>
      </c>
      <c r="N59" s="263">
        <v>1580.88</v>
      </c>
      <c r="Q59" s="283">
        <v>-108.11</v>
      </c>
      <c r="R59" s="283">
        <v>2032099.69</v>
      </c>
      <c r="S59" s="96">
        <v>732513.48</v>
      </c>
      <c r="U59" s="96">
        <v>35.69</v>
      </c>
      <c r="W59" s="96">
        <v>290850</v>
      </c>
      <c r="Y59" s="118">
        <v>498950</v>
      </c>
      <c r="AB59" s="118">
        <v>167177.21</v>
      </c>
      <c r="AC59" s="118">
        <v>142554.32</v>
      </c>
      <c r="AE59" s="118">
        <v>2639</v>
      </c>
      <c r="AG59" s="95">
        <f t="shared" si="1"/>
        <v>399747.7</v>
      </c>
      <c r="AH59" s="62">
        <f t="shared" si="2"/>
        <v>22045.600000000002</v>
      </c>
      <c r="AI59" s="63">
        <f t="shared" si="3"/>
        <v>377702.10000000003</v>
      </c>
      <c r="AJ59" s="59">
        <f t="shared" si="4"/>
        <v>1023399.1699999999</v>
      </c>
      <c r="AK59" s="58">
        <f t="shared" si="5"/>
        <v>811320.53</v>
      </c>
      <c r="AL59" s="68">
        <f t="shared" si="6"/>
        <v>212078.6399999999</v>
      </c>
    </row>
    <row r="60" spans="1:38" ht="15" thickBot="1" x14ac:dyDescent="0.25">
      <c r="A60" s="49" t="s">
        <v>369</v>
      </c>
      <c r="B60" s="49" t="s">
        <v>382</v>
      </c>
      <c r="C60" s="85">
        <v>4776</v>
      </c>
      <c r="D60" s="86" t="s">
        <v>744</v>
      </c>
      <c r="E60" s="283" t="s">
        <v>1957</v>
      </c>
      <c r="F60" s="117">
        <v>449594.98</v>
      </c>
      <c r="G60" s="117">
        <v>141556.5</v>
      </c>
      <c r="H60" s="117">
        <v>44750</v>
      </c>
      <c r="I60" s="283">
        <v>1513604.58</v>
      </c>
      <c r="J60" s="283">
        <v>137134</v>
      </c>
      <c r="K60" s="263">
        <v>15100</v>
      </c>
      <c r="L60" s="263">
        <v>53169.52</v>
      </c>
      <c r="N60" s="263">
        <v>9202</v>
      </c>
      <c r="R60" s="283">
        <v>1174038.5</v>
      </c>
      <c r="S60" s="96">
        <v>1164651.22</v>
      </c>
      <c r="U60" s="96">
        <v>225.07</v>
      </c>
      <c r="W60" s="96">
        <v>401992.5</v>
      </c>
      <c r="Y60" s="118">
        <v>651692.5</v>
      </c>
      <c r="AB60" s="118">
        <v>354942.62</v>
      </c>
      <c r="AC60" s="118">
        <v>166079.96</v>
      </c>
      <c r="AE60" s="118">
        <v>11204.5</v>
      </c>
      <c r="AG60" s="95">
        <f t="shared" si="1"/>
        <v>635901.48</v>
      </c>
      <c r="AH60" s="62">
        <f t="shared" si="2"/>
        <v>77471.51999999999</v>
      </c>
      <c r="AI60" s="63">
        <f t="shared" si="3"/>
        <v>558429.96</v>
      </c>
      <c r="AJ60" s="59">
        <f t="shared" si="4"/>
        <v>1566868.79</v>
      </c>
      <c r="AK60" s="58">
        <f t="shared" si="5"/>
        <v>1183919.58</v>
      </c>
      <c r="AL60" s="68">
        <f t="shared" si="6"/>
        <v>382949.20999999996</v>
      </c>
    </row>
    <row r="61" spans="1:38" ht="15" thickBot="1" x14ac:dyDescent="0.25">
      <c r="A61" s="49" t="s">
        <v>369</v>
      </c>
      <c r="B61" s="49" t="s">
        <v>382</v>
      </c>
      <c r="C61" s="85">
        <v>5154</v>
      </c>
      <c r="D61" s="86" t="s">
        <v>745</v>
      </c>
      <c r="E61" s="283" t="s">
        <v>1958</v>
      </c>
      <c r="F61" s="117">
        <v>1004915.88</v>
      </c>
      <c r="G61" s="117">
        <v>308552.5</v>
      </c>
      <c r="H61" s="117">
        <v>70397.22</v>
      </c>
      <c r="I61" s="283">
        <v>1026154.52</v>
      </c>
      <c r="J61" s="283">
        <v>564697.23</v>
      </c>
      <c r="K61" s="263">
        <v>14400</v>
      </c>
      <c r="L61" s="263">
        <v>59830.18</v>
      </c>
      <c r="N61" s="263">
        <v>10474</v>
      </c>
      <c r="Q61" s="283">
        <v>-237.55</v>
      </c>
      <c r="R61" s="283">
        <v>3795531.45</v>
      </c>
      <c r="S61" s="96">
        <v>1241586.31</v>
      </c>
      <c r="U61" s="96">
        <v>1043.3</v>
      </c>
      <c r="W61" s="96">
        <v>718130</v>
      </c>
      <c r="Y61" s="118">
        <v>1021848</v>
      </c>
      <c r="AA61" s="118">
        <v>300</v>
      </c>
      <c r="AB61" s="118">
        <v>336078.36</v>
      </c>
      <c r="AC61" s="118">
        <v>284998.15999999997</v>
      </c>
      <c r="AE61" s="118">
        <v>101</v>
      </c>
      <c r="AG61" s="95">
        <f t="shared" si="1"/>
        <v>1383865.5999999999</v>
      </c>
      <c r="AH61" s="62">
        <f t="shared" si="2"/>
        <v>84704.18</v>
      </c>
      <c r="AI61" s="63">
        <f t="shared" si="3"/>
        <v>1299161.42</v>
      </c>
      <c r="AJ61" s="59">
        <f t="shared" si="4"/>
        <v>1960759.61</v>
      </c>
      <c r="AK61" s="58">
        <f t="shared" si="5"/>
        <v>1643325.5199999998</v>
      </c>
      <c r="AL61" s="68">
        <f t="shared" si="6"/>
        <v>317434.09000000032</v>
      </c>
    </row>
    <row r="62" spans="1:38" ht="15" thickBot="1" x14ac:dyDescent="0.25">
      <c r="A62" s="49" t="s">
        <v>369</v>
      </c>
      <c r="B62" s="49" t="s">
        <v>382</v>
      </c>
      <c r="C62" s="85">
        <v>3300</v>
      </c>
      <c r="D62" s="86" t="s">
        <v>746</v>
      </c>
      <c r="E62" s="283" t="s">
        <v>1959</v>
      </c>
      <c r="F62" s="117">
        <v>305005.15000000002</v>
      </c>
      <c r="G62" s="117">
        <v>100298</v>
      </c>
      <c r="H62" s="117">
        <v>35388.15</v>
      </c>
      <c r="I62" s="283">
        <v>522634.28</v>
      </c>
      <c r="J62" s="283">
        <v>175124.54</v>
      </c>
      <c r="K62" s="263">
        <v>6460</v>
      </c>
      <c r="L62" s="263">
        <v>28359.53</v>
      </c>
      <c r="N62" s="263">
        <v>4532</v>
      </c>
      <c r="Q62" s="283">
        <v>-630</v>
      </c>
      <c r="R62" s="283">
        <v>1606269.64</v>
      </c>
      <c r="S62" s="96">
        <v>807603.78</v>
      </c>
      <c r="U62" s="96">
        <v>140</v>
      </c>
      <c r="W62" s="96">
        <v>337907.5</v>
      </c>
      <c r="Y62" s="118">
        <v>496357.5</v>
      </c>
      <c r="AB62" s="118">
        <v>272302.23</v>
      </c>
      <c r="AC62" s="118">
        <v>160887.1</v>
      </c>
      <c r="AE62" s="118">
        <v>6429</v>
      </c>
      <c r="AG62" s="95">
        <f t="shared" si="1"/>
        <v>440691.30000000005</v>
      </c>
      <c r="AH62" s="62">
        <f t="shared" si="2"/>
        <v>39351.53</v>
      </c>
      <c r="AI62" s="63">
        <f t="shared" si="3"/>
        <v>401339.77</v>
      </c>
      <c r="AJ62" s="59">
        <f t="shared" si="4"/>
        <v>1145651.28</v>
      </c>
      <c r="AK62" s="58">
        <f t="shared" si="5"/>
        <v>935975.83</v>
      </c>
      <c r="AL62" s="68">
        <f t="shared" si="6"/>
        <v>209675.45000000007</v>
      </c>
    </row>
    <row r="63" spans="1:38" ht="15" thickBot="1" x14ac:dyDescent="0.25">
      <c r="A63" s="49" t="s">
        <v>369</v>
      </c>
      <c r="B63" s="49" t="s">
        <v>382</v>
      </c>
      <c r="C63" s="85">
        <v>2046</v>
      </c>
      <c r="D63" s="86" t="s">
        <v>747</v>
      </c>
      <c r="E63" s="283" t="s">
        <v>1960</v>
      </c>
      <c r="F63" s="117">
        <v>348122.91</v>
      </c>
      <c r="G63" s="117">
        <v>136598.5</v>
      </c>
      <c r="H63" s="117">
        <v>26317.35</v>
      </c>
      <c r="I63" s="283">
        <v>512613.54</v>
      </c>
      <c r="J63" s="283">
        <v>125727.45</v>
      </c>
      <c r="K63" s="263">
        <v>12000</v>
      </c>
      <c r="L63" s="263">
        <v>25070.98</v>
      </c>
      <c r="N63" s="263">
        <v>11220.49</v>
      </c>
      <c r="O63" s="283">
        <v>14282.8</v>
      </c>
      <c r="Q63" s="283">
        <v>-214.2</v>
      </c>
      <c r="R63" s="283">
        <v>2640334.33</v>
      </c>
      <c r="S63" s="96">
        <v>557228.89</v>
      </c>
      <c r="U63" s="96">
        <v>287.08</v>
      </c>
      <c r="W63" s="96">
        <v>429075</v>
      </c>
      <c r="Y63" s="118">
        <v>429075</v>
      </c>
      <c r="AB63" s="118">
        <v>267588.15999999997</v>
      </c>
      <c r="AC63" s="118">
        <v>117666.46</v>
      </c>
      <c r="AE63" s="118">
        <v>5484</v>
      </c>
      <c r="AG63" s="95">
        <f t="shared" si="1"/>
        <v>511038.75999999995</v>
      </c>
      <c r="AH63" s="62">
        <f t="shared" si="2"/>
        <v>48291.469999999994</v>
      </c>
      <c r="AI63" s="63">
        <f t="shared" si="3"/>
        <v>462747.29</v>
      </c>
      <c r="AJ63" s="59">
        <f t="shared" si="4"/>
        <v>986590.97</v>
      </c>
      <c r="AK63" s="58">
        <f t="shared" si="5"/>
        <v>819813.61999999988</v>
      </c>
      <c r="AL63" s="68">
        <f t="shared" si="6"/>
        <v>166777.35000000009</v>
      </c>
    </row>
    <row r="64" spans="1:38" ht="15" thickBot="1" x14ac:dyDescent="0.25">
      <c r="A64" s="49" t="s">
        <v>369</v>
      </c>
      <c r="B64" s="49" t="s">
        <v>382</v>
      </c>
      <c r="C64" s="85">
        <v>1475</v>
      </c>
      <c r="D64" s="86" t="s">
        <v>748</v>
      </c>
      <c r="E64" s="283" t="s">
        <v>2022</v>
      </c>
      <c r="F64" s="117">
        <v>253211.3</v>
      </c>
      <c r="G64" s="117">
        <v>54915</v>
      </c>
      <c r="H64" s="117">
        <v>10439.33</v>
      </c>
      <c r="I64" s="283">
        <v>1624460.14</v>
      </c>
      <c r="J64" s="283">
        <v>146672.54</v>
      </c>
      <c r="K64" s="263">
        <v>11520</v>
      </c>
      <c r="L64" s="263">
        <v>17020.03</v>
      </c>
      <c r="N64" s="263">
        <v>2288</v>
      </c>
      <c r="Q64" s="283">
        <v>-15.66</v>
      </c>
      <c r="R64" s="283">
        <v>2029021.21</v>
      </c>
      <c r="S64" s="96">
        <v>356332.5</v>
      </c>
      <c r="U64" s="96">
        <v>48.44</v>
      </c>
      <c r="W64" s="96">
        <v>261817.5</v>
      </c>
      <c r="Y64" s="118">
        <v>261817.5</v>
      </c>
      <c r="AB64" s="118">
        <v>130017.76</v>
      </c>
      <c r="AC64" s="118">
        <v>172787.02</v>
      </c>
      <c r="AE64" s="118">
        <v>3758.5</v>
      </c>
      <c r="AG64" s="95">
        <f t="shared" si="1"/>
        <v>318565.63</v>
      </c>
      <c r="AH64" s="62">
        <f t="shared" si="2"/>
        <v>30828.03</v>
      </c>
      <c r="AI64" s="63">
        <f t="shared" si="3"/>
        <v>287737.59999999998</v>
      </c>
      <c r="AJ64" s="59">
        <f t="shared" si="4"/>
        <v>618198.43999999994</v>
      </c>
      <c r="AK64" s="58">
        <f t="shared" si="5"/>
        <v>568380.78</v>
      </c>
      <c r="AL64" s="68">
        <f t="shared" si="6"/>
        <v>49817.659999999916</v>
      </c>
    </row>
    <row r="65" spans="1:38" ht="15" thickBot="1" x14ac:dyDescent="0.25">
      <c r="A65" s="49" t="s">
        <v>385</v>
      </c>
      <c r="B65" s="49" t="s">
        <v>386</v>
      </c>
      <c r="C65" s="85">
        <v>1295</v>
      </c>
      <c r="D65" s="86" t="s">
        <v>749</v>
      </c>
      <c r="E65" s="283" t="s">
        <v>1961</v>
      </c>
      <c r="F65" s="117">
        <v>616852.93999999994</v>
      </c>
      <c r="G65" s="117">
        <v>0</v>
      </c>
      <c r="H65" s="117">
        <v>27233.34</v>
      </c>
      <c r="I65" s="283">
        <v>2383633.8199999998</v>
      </c>
      <c r="J65" s="283">
        <v>17936.14</v>
      </c>
      <c r="K65" s="263">
        <v>15205</v>
      </c>
      <c r="L65" s="263">
        <v>22050</v>
      </c>
      <c r="N65" s="263">
        <v>0</v>
      </c>
      <c r="Q65" s="283">
        <v>268</v>
      </c>
      <c r="R65" s="283">
        <v>849648.43</v>
      </c>
      <c r="S65" s="96">
        <v>503092.28</v>
      </c>
      <c r="W65" s="96">
        <v>586847.5</v>
      </c>
      <c r="X65" s="96">
        <v>24500</v>
      </c>
      <c r="Y65" s="118">
        <v>591347.5</v>
      </c>
      <c r="AB65" s="118">
        <v>181695.65</v>
      </c>
      <c r="AC65" s="118">
        <v>59878.68</v>
      </c>
      <c r="AG65" s="95">
        <f t="shared" si="1"/>
        <v>644086.27999999991</v>
      </c>
      <c r="AH65" s="62">
        <f t="shared" si="2"/>
        <v>37255</v>
      </c>
      <c r="AI65" s="63">
        <f t="shared" si="3"/>
        <v>606831.27999999991</v>
      </c>
      <c r="AJ65" s="59">
        <f t="shared" si="4"/>
        <v>1114439.78</v>
      </c>
      <c r="AK65" s="58">
        <f t="shared" si="5"/>
        <v>832921.83000000007</v>
      </c>
      <c r="AL65" s="68">
        <f t="shared" si="6"/>
        <v>281517.94999999995</v>
      </c>
    </row>
    <row r="66" spans="1:38" ht="15" thickBot="1" x14ac:dyDescent="0.25">
      <c r="A66" s="49" t="s">
        <v>385</v>
      </c>
      <c r="B66" s="49" t="s">
        <v>386</v>
      </c>
      <c r="C66" s="85">
        <v>1368</v>
      </c>
      <c r="D66" s="86" t="s">
        <v>750</v>
      </c>
      <c r="E66" s="283" t="s">
        <v>1962</v>
      </c>
      <c r="F66" s="117">
        <v>872214</v>
      </c>
      <c r="G66" s="117">
        <v>0</v>
      </c>
      <c r="H66" s="117">
        <v>15191.4</v>
      </c>
      <c r="I66" s="283">
        <v>632368.31000000006</v>
      </c>
      <c r="J66" s="283">
        <v>40789.71</v>
      </c>
      <c r="N66" s="263">
        <v>0</v>
      </c>
      <c r="Q66" s="283">
        <v>-50621.01</v>
      </c>
      <c r="R66" s="283">
        <v>236925.61</v>
      </c>
      <c r="S66" s="96">
        <v>518708.39</v>
      </c>
      <c r="T66" s="96">
        <v>107260</v>
      </c>
      <c r="W66" s="96">
        <v>520555</v>
      </c>
      <c r="X66" s="96">
        <v>24500</v>
      </c>
      <c r="Y66" s="118">
        <v>525055</v>
      </c>
      <c r="AB66" s="118">
        <v>182093.82</v>
      </c>
      <c r="AC66" s="118">
        <v>78010.09</v>
      </c>
      <c r="AG66" s="95">
        <f t="shared" si="1"/>
        <v>887405.4</v>
      </c>
      <c r="AH66" s="62">
        <f t="shared" si="2"/>
        <v>0</v>
      </c>
      <c r="AI66" s="63">
        <f t="shared" si="3"/>
        <v>887405.4</v>
      </c>
      <c r="AJ66" s="59">
        <f t="shared" si="4"/>
        <v>1171023.3900000001</v>
      </c>
      <c r="AK66" s="58">
        <f t="shared" si="5"/>
        <v>785158.91</v>
      </c>
      <c r="AL66" s="68">
        <f t="shared" si="6"/>
        <v>385864.4800000001</v>
      </c>
    </row>
    <row r="67" spans="1:38" ht="15" thickBot="1" x14ac:dyDescent="0.25">
      <c r="A67" s="49" t="s">
        <v>385</v>
      </c>
      <c r="B67" s="49" t="s">
        <v>386</v>
      </c>
      <c r="C67" s="85">
        <v>2588</v>
      </c>
      <c r="D67" s="86" t="s">
        <v>751</v>
      </c>
      <c r="E67" s="283" t="s">
        <v>1963</v>
      </c>
      <c r="F67" s="117">
        <v>600964.34</v>
      </c>
      <c r="G67" s="117">
        <v>0</v>
      </c>
      <c r="H67" s="117">
        <v>96863.53</v>
      </c>
      <c r="I67" s="283">
        <v>638325.41</v>
      </c>
      <c r="J67" s="283">
        <v>48713.99</v>
      </c>
      <c r="K67" s="263">
        <v>15100</v>
      </c>
      <c r="L67" s="263">
        <v>27738.12</v>
      </c>
      <c r="N67" s="263">
        <v>0</v>
      </c>
      <c r="Q67" s="283">
        <v>-38.590000000000003</v>
      </c>
      <c r="R67" s="283">
        <v>1982889.72</v>
      </c>
      <c r="S67" s="96">
        <v>681214.11</v>
      </c>
      <c r="W67" s="96">
        <v>504377.5</v>
      </c>
      <c r="X67" s="96">
        <v>24500</v>
      </c>
      <c r="Y67" s="118">
        <v>588677.5</v>
      </c>
      <c r="AB67" s="118">
        <v>248452.59</v>
      </c>
      <c r="AC67" s="118">
        <v>61119</v>
      </c>
      <c r="AG67" s="95">
        <f t="shared" si="1"/>
        <v>697827.87</v>
      </c>
      <c r="AH67" s="62">
        <f t="shared" si="2"/>
        <v>42838.119999999995</v>
      </c>
      <c r="AI67" s="63">
        <f t="shared" si="3"/>
        <v>654989.75</v>
      </c>
      <c r="AJ67" s="59">
        <f t="shared" si="4"/>
        <v>1210091.6099999999</v>
      </c>
      <c r="AK67" s="58">
        <f t="shared" si="5"/>
        <v>898249.09</v>
      </c>
      <c r="AL67" s="68">
        <f t="shared" si="6"/>
        <v>311842.5199999999</v>
      </c>
    </row>
    <row r="68" spans="1:38" ht="15" thickBot="1" x14ac:dyDescent="0.25">
      <c r="A68" s="49" t="s">
        <v>385</v>
      </c>
      <c r="B68" s="49" t="s">
        <v>386</v>
      </c>
      <c r="C68" s="85">
        <v>1190</v>
      </c>
      <c r="D68" s="86" t="s">
        <v>752</v>
      </c>
      <c r="E68" s="283" t="s">
        <v>1964</v>
      </c>
      <c r="F68" s="117">
        <v>593972.97</v>
      </c>
      <c r="G68" s="117">
        <v>0</v>
      </c>
      <c r="H68" s="117">
        <v>67947.899999999994</v>
      </c>
      <c r="I68" s="283">
        <v>792486.22</v>
      </c>
      <c r="J68" s="283">
        <v>58135.03</v>
      </c>
      <c r="K68" s="263">
        <v>13931</v>
      </c>
      <c r="L68" s="263">
        <v>20375.66</v>
      </c>
      <c r="N68" s="263">
        <v>0</v>
      </c>
      <c r="Q68" s="283">
        <v>546.70000000000005</v>
      </c>
      <c r="R68" s="283">
        <v>2283492.7400000002</v>
      </c>
      <c r="S68" s="96">
        <v>571369.88</v>
      </c>
      <c r="T68" s="96">
        <v>28000</v>
      </c>
      <c r="W68" s="96">
        <v>501605</v>
      </c>
      <c r="X68" s="96">
        <v>24500</v>
      </c>
      <c r="Y68" s="118">
        <v>577005</v>
      </c>
      <c r="AB68" s="118">
        <v>249109.95</v>
      </c>
      <c r="AC68" s="118">
        <v>76346.48</v>
      </c>
      <c r="AG68" s="95">
        <f t="shared" si="1"/>
        <v>661920.87</v>
      </c>
      <c r="AH68" s="62">
        <f t="shared" si="2"/>
        <v>34306.660000000003</v>
      </c>
      <c r="AI68" s="63">
        <f t="shared" si="3"/>
        <v>627614.21</v>
      </c>
      <c r="AJ68" s="59">
        <f t="shared" si="4"/>
        <v>1125474.8799999999</v>
      </c>
      <c r="AK68" s="58">
        <f t="shared" si="5"/>
        <v>902461.42999999993</v>
      </c>
      <c r="AL68" s="68">
        <f t="shared" si="6"/>
        <v>223013.44999999995</v>
      </c>
    </row>
    <row r="69" spans="1:38" ht="15" thickBot="1" x14ac:dyDescent="0.25">
      <c r="A69" s="49" t="s">
        <v>385</v>
      </c>
      <c r="B69" s="49" t="s">
        <v>386</v>
      </c>
      <c r="C69" s="85">
        <v>897</v>
      </c>
      <c r="D69" s="86" t="s">
        <v>753</v>
      </c>
      <c r="E69" s="283" t="s">
        <v>2019</v>
      </c>
      <c r="F69" s="117">
        <v>413129.53</v>
      </c>
      <c r="G69" s="117">
        <v>0</v>
      </c>
      <c r="H69" s="117">
        <v>15326.27</v>
      </c>
      <c r="I69" s="283">
        <v>2128900.39</v>
      </c>
      <c r="J69" s="283">
        <v>73256.990000000005</v>
      </c>
      <c r="K69" s="263">
        <v>11624</v>
      </c>
      <c r="L69" s="263">
        <v>12880</v>
      </c>
      <c r="N69" s="263">
        <v>0</v>
      </c>
      <c r="R69" s="283">
        <v>355552.49</v>
      </c>
      <c r="S69" s="96">
        <v>520918.91</v>
      </c>
      <c r="W69" s="96">
        <v>232237.5</v>
      </c>
      <c r="X69" s="96">
        <v>20000</v>
      </c>
      <c r="Y69" s="118">
        <v>312037.5</v>
      </c>
      <c r="AB69" s="118">
        <v>221696.96</v>
      </c>
      <c r="AC69" s="118">
        <v>65151.24</v>
      </c>
      <c r="AG69" s="95">
        <f t="shared" ref="AG69:AG130" si="7">SUM(F69:H69)</f>
        <v>428455.80000000005</v>
      </c>
      <c r="AH69" s="62">
        <f t="shared" ref="AH69:AH130" si="8">SUM(K69:N69)</f>
        <v>24504</v>
      </c>
      <c r="AI69" s="63">
        <f t="shared" ref="AI69:AI130" si="9">AG69-AH69</f>
        <v>403951.80000000005</v>
      </c>
      <c r="AJ69" s="59">
        <f t="shared" ref="AJ69:AJ130" si="10">SUM(S69:X69)</f>
        <v>773156.40999999992</v>
      </c>
      <c r="AK69" s="58">
        <f t="shared" ref="AK69:AK130" si="11">SUM(Y69:AF69)</f>
        <v>598885.69999999995</v>
      </c>
      <c r="AL69" s="68">
        <f t="shared" ref="AL69:AL130" si="12">AJ69-AK69</f>
        <v>174270.70999999996</v>
      </c>
    </row>
    <row r="70" spans="1:38" ht="15" thickBot="1" x14ac:dyDescent="0.25">
      <c r="A70" s="49" t="s">
        <v>389</v>
      </c>
      <c r="B70" s="49" t="s">
        <v>390</v>
      </c>
      <c r="C70" s="85">
        <v>2172</v>
      </c>
      <c r="D70" s="86" t="s">
        <v>754</v>
      </c>
      <c r="E70" s="283" t="s">
        <v>1965</v>
      </c>
      <c r="F70" s="117">
        <v>133726.94</v>
      </c>
      <c r="G70" s="117">
        <v>115326</v>
      </c>
      <c r="H70" s="117">
        <v>26629.18</v>
      </c>
      <c r="I70" s="283">
        <v>153019.43</v>
      </c>
      <c r="J70" s="283">
        <v>207380.11</v>
      </c>
      <c r="K70" s="263">
        <v>0</v>
      </c>
      <c r="N70" s="263">
        <v>652.9</v>
      </c>
      <c r="R70" s="283">
        <v>547255.34</v>
      </c>
      <c r="S70" s="96">
        <v>629584.82999999996</v>
      </c>
      <c r="W70" s="96">
        <v>405370</v>
      </c>
      <c r="X70" s="96">
        <v>7500</v>
      </c>
      <c r="Y70" s="118">
        <v>507420</v>
      </c>
      <c r="AB70" s="118">
        <v>400045.29</v>
      </c>
      <c r="AC70" s="118">
        <v>47230.13</v>
      </c>
      <c r="AF70" s="118">
        <v>60000</v>
      </c>
      <c r="AG70" s="95">
        <f t="shared" si="7"/>
        <v>275682.12</v>
      </c>
      <c r="AH70" s="62">
        <f t="shared" si="8"/>
        <v>652.9</v>
      </c>
      <c r="AI70" s="63">
        <f t="shared" si="9"/>
        <v>275029.21999999997</v>
      </c>
      <c r="AJ70" s="59">
        <f t="shared" si="10"/>
        <v>1042454.83</v>
      </c>
      <c r="AK70" s="58">
        <f t="shared" si="11"/>
        <v>1014695.42</v>
      </c>
      <c r="AL70" s="68">
        <f t="shared" si="12"/>
        <v>27759.409999999916</v>
      </c>
    </row>
    <row r="71" spans="1:38" ht="15" thickBot="1" x14ac:dyDescent="0.25">
      <c r="A71" s="49" t="s">
        <v>389</v>
      </c>
      <c r="B71" s="49" t="s">
        <v>390</v>
      </c>
      <c r="C71" s="85">
        <v>3964</v>
      </c>
      <c r="D71" s="86" t="s">
        <v>755</v>
      </c>
      <c r="E71" s="283" t="s">
        <v>1966</v>
      </c>
      <c r="F71" s="117">
        <v>669193.81999999995</v>
      </c>
      <c r="G71" s="117">
        <v>204471</v>
      </c>
      <c r="H71" s="117">
        <v>50129.77</v>
      </c>
      <c r="I71" s="283">
        <v>331918.46999999997</v>
      </c>
      <c r="J71" s="283">
        <v>298448.67</v>
      </c>
      <c r="L71" s="263">
        <v>30607</v>
      </c>
      <c r="N71" s="263">
        <v>1094</v>
      </c>
      <c r="R71" s="283">
        <v>2767861</v>
      </c>
      <c r="S71" s="96">
        <v>1271280.98</v>
      </c>
      <c r="W71" s="96">
        <v>595421.9</v>
      </c>
      <c r="X71" s="96">
        <v>22485</v>
      </c>
      <c r="Y71" s="118">
        <v>952021.9</v>
      </c>
      <c r="AB71" s="118">
        <v>679004.97</v>
      </c>
      <c r="AC71" s="118">
        <v>114762.13</v>
      </c>
      <c r="AF71" s="118">
        <v>9050</v>
      </c>
      <c r="AG71" s="95">
        <f t="shared" si="7"/>
        <v>923794.59</v>
      </c>
      <c r="AH71" s="62">
        <f t="shared" si="8"/>
        <v>31701</v>
      </c>
      <c r="AI71" s="63">
        <f t="shared" si="9"/>
        <v>892093.59</v>
      </c>
      <c r="AJ71" s="59">
        <f t="shared" si="10"/>
        <v>1889187.88</v>
      </c>
      <c r="AK71" s="58">
        <f t="shared" si="11"/>
        <v>1754839</v>
      </c>
      <c r="AL71" s="68">
        <f t="shared" si="12"/>
        <v>134348.87999999989</v>
      </c>
    </row>
    <row r="72" spans="1:38" ht="15" thickBot="1" x14ac:dyDescent="0.25">
      <c r="A72" s="49" t="s">
        <v>389</v>
      </c>
      <c r="B72" s="49" t="s">
        <v>390</v>
      </c>
      <c r="C72" s="85">
        <v>1537</v>
      </c>
      <c r="D72" s="86" t="s">
        <v>756</v>
      </c>
      <c r="E72" s="283" t="s">
        <v>1967</v>
      </c>
      <c r="F72" s="117">
        <v>156914.01</v>
      </c>
      <c r="G72" s="117">
        <v>0</v>
      </c>
      <c r="H72" s="117">
        <v>33278.870000000003</v>
      </c>
      <c r="I72" s="283">
        <v>62155.54</v>
      </c>
      <c r="J72" s="283">
        <v>153691.88</v>
      </c>
      <c r="K72" s="263">
        <v>0</v>
      </c>
      <c r="L72" s="263">
        <v>24540.09</v>
      </c>
      <c r="N72" s="263">
        <v>64.510000000000005</v>
      </c>
      <c r="Q72" s="283">
        <v>5117.6499999999996</v>
      </c>
      <c r="R72" s="283">
        <v>432862.99</v>
      </c>
      <c r="S72" s="96">
        <v>346384.66</v>
      </c>
      <c r="T72" s="96">
        <v>4554</v>
      </c>
      <c r="W72" s="96">
        <v>455717.5</v>
      </c>
      <c r="X72" s="96">
        <v>7000</v>
      </c>
      <c r="Y72" s="118">
        <v>462717.5</v>
      </c>
      <c r="AB72" s="118">
        <v>297980.15999999997</v>
      </c>
      <c r="AC72" s="118">
        <v>41364.699999999997</v>
      </c>
      <c r="AG72" s="95">
        <f t="shared" si="7"/>
        <v>190192.88</v>
      </c>
      <c r="AH72" s="62">
        <f t="shared" si="8"/>
        <v>24604.6</v>
      </c>
      <c r="AI72" s="63">
        <f t="shared" si="9"/>
        <v>165588.28</v>
      </c>
      <c r="AJ72" s="59">
        <f t="shared" si="10"/>
        <v>813656.15999999992</v>
      </c>
      <c r="AK72" s="58">
        <f t="shared" si="11"/>
        <v>802062.35999999987</v>
      </c>
      <c r="AL72" s="68">
        <f t="shared" si="12"/>
        <v>11593.800000000047</v>
      </c>
    </row>
    <row r="73" spans="1:38" ht="15" thickBot="1" x14ac:dyDescent="0.25">
      <c r="A73" s="49" t="s">
        <v>389</v>
      </c>
      <c r="B73" s="49" t="s">
        <v>390</v>
      </c>
      <c r="C73" s="85">
        <v>1440</v>
      </c>
      <c r="D73" s="86" t="s">
        <v>757</v>
      </c>
      <c r="E73" s="283" t="s">
        <v>1968</v>
      </c>
      <c r="F73" s="117">
        <v>103250.8</v>
      </c>
      <c r="G73" s="117">
        <v>0</v>
      </c>
      <c r="H73" s="117">
        <v>38484.199999999997</v>
      </c>
      <c r="I73" s="283">
        <v>383931.75</v>
      </c>
      <c r="J73" s="283">
        <v>104180.04</v>
      </c>
      <c r="K73" s="263">
        <v>9000</v>
      </c>
      <c r="L73" s="263">
        <v>41617.97</v>
      </c>
      <c r="N73" s="263">
        <v>280.83</v>
      </c>
      <c r="R73" s="283">
        <v>923490.75</v>
      </c>
      <c r="S73" s="96">
        <v>295409.46999999997</v>
      </c>
      <c r="W73" s="96">
        <v>544070</v>
      </c>
      <c r="X73" s="96">
        <v>128080</v>
      </c>
      <c r="Y73" s="118">
        <v>732800</v>
      </c>
      <c r="AB73" s="118">
        <v>246194.9</v>
      </c>
      <c r="AC73" s="118">
        <v>50355.77</v>
      </c>
      <c r="AG73" s="95">
        <f t="shared" si="7"/>
        <v>141735</v>
      </c>
      <c r="AH73" s="62">
        <f t="shared" si="8"/>
        <v>50898.8</v>
      </c>
      <c r="AI73" s="63">
        <f t="shared" si="9"/>
        <v>90836.2</v>
      </c>
      <c r="AJ73" s="59">
        <f t="shared" si="10"/>
        <v>967559.47</v>
      </c>
      <c r="AK73" s="58">
        <f t="shared" si="11"/>
        <v>1029350.67</v>
      </c>
      <c r="AL73" s="68">
        <f t="shared" si="12"/>
        <v>-61791.20000000007</v>
      </c>
    </row>
    <row r="74" spans="1:38" ht="15" thickBot="1" x14ac:dyDescent="0.25">
      <c r="A74" s="49" t="s">
        <v>389</v>
      </c>
      <c r="B74" s="49" t="s">
        <v>390</v>
      </c>
      <c r="C74" s="85">
        <v>1880</v>
      </c>
      <c r="D74" s="86" t="s">
        <v>758</v>
      </c>
      <c r="E74" s="283" t="s">
        <v>1969</v>
      </c>
      <c r="F74" s="117">
        <v>216540.72</v>
      </c>
      <c r="G74" s="117">
        <v>0</v>
      </c>
      <c r="H74" s="117">
        <v>20750.41</v>
      </c>
      <c r="I74" s="283">
        <v>103284.3</v>
      </c>
      <c r="J74" s="283">
        <v>186980.83</v>
      </c>
      <c r="K74" s="263">
        <v>0</v>
      </c>
      <c r="N74" s="263">
        <v>3894.66</v>
      </c>
      <c r="R74" s="283">
        <v>606181.84</v>
      </c>
      <c r="S74" s="96">
        <v>521238.7</v>
      </c>
      <c r="W74" s="96">
        <v>421785</v>
      </c>
      <c r="X74" s="96">
        <v>7500</v>
      </c>
      <c r="Y74" s="118">
        <v>552975</v>
      </c>
      <c r="AA74" s="118">
        <v>8012</v>
      </c>
      <c r="AB74" s="118">
        <v>302850.40000000002</v>
      </c>
      <c r="AC74" s="118">
        <v>32406.11</v>
      </c>
      <c r="AD74" s="118">
        <v>1757.5</v>
      </c>
      <c r="AG74" s="95">
        <f t="shared" si="7"/>
        <v>237291.13</v>
      </c>
      <c r="AH74" s="62">
        <f t="shared" si="8"/>
        <v>3894.66</v>
      </c>
      <c r="AI74" s="63">
        <f t="shared" si="9"/>
        <v>233396.47</v>
      </c>
      <c r="AJ74" s="59">
        <f t="shared" si="10"/>
        <v>950523.7</v>
      </c>
      <c r="AK74" s="58">
        <f t="shared" si="11"/>
        <v>898001.01</v>
      </c>
      <c r="AL74" s="68">
        <f t="shared" si="12"/>
        <v>52522.689999999944</v>
      </c>
    </row>
    <row r="75" spans="1:38" ht="15" thickBot="1" x14ac:dyDescent="0.25">
      <c r="A75" s="49" t="s">
        <v>389</v>
      </c>
      <c r="B75" s="49" t="s">
        <v>390</v>
      </c>
      <c r="C75" s="85">
        <v>2455</v>
      </c>
      <c r="D75" s="86" t="s">
        <v>759</v>
      </c>
      <c r="E75" s="283" t="s">
        <v>1970</v>
      </c>
      <c r="F75" s="117">
        <v>257413.83</v>
      </c>
      <c r="G75" s="117">
        <v>167194</v>
      </c>
      <c r="H75" s="117">
        <v>52053.48</v>
      </c>
      <c r="I75" s="283">
        <v>327568.75</v>
      </c>
      <c r="J75" s="283">
        <v>214390.82</v>
      </c>
      <c r="K75" s="263">
        <v>0</v>
      </c>
      <c r="L75" s="263">
        <v>27672.28</v>
      </c>
      <c r="N75" s="263">
        <v>558.27</v>
      </c>
      <c r="Q75" s="283">
        <v>4002.41</v>
      </c>
      <c r="R75" s="283">
        <v>1832865.74</v>
      </c>
      <c r="S75" s="96">
        <v>567153.56999999995</v>
      </c>
      <c r="W75" s="96">
        <v>560892.5</v>
      </c>
      <c r="X75" s="96">
        <v>367392</v>
      </c>
      <c r="Y75" s="118">
        <v>721842.5</v>
      </c>
      <c r="AB75" s="118">
        <v>314921.63</v>
      </c>
      <c r="AC75" s="118">
        <v>52628.92</v>
      </c>
      <c r="AG75" s="95">
        <f t="shared" si="7"/>
        <v>476661.30999999994</v>
      </c>
      <c r="AH75" s="62">
        <f t="shared" si="8"/>
        <v>28230.55</v>
      </c>
      <c r="AI75" s="63">
        <f t="shared" si="9"/>
        <v>448430.75999999995</v>
      </c>
      <c r="AJ75" s="59">
        <f t="shared" si="10"/>
        <v>1495438.0699999998</v>
      </c>
      <c r="AK75" s="58">
        <f t="shared" si="11"/>
        <v>1089393.05</v>
      </c>
      <c r="AL75" s="68">
        <f t="shared" si="12"/>
        <v>406045.01999999979</v>
      </c>
    </row>
    <row r="76" spans="1:38" ht="15" thickBot="1" x14ac:dyDescent="0.25">
      <c r="A76" s="49" t="s">
        <v>393</v>
      </c>
      <c r="B76" s="49" t="s">
        <v>394</v>
      </c>
      <c r="C76" s="85">
        <v>1765</v>
      </c>
      <c r="D76" s="86" t="s">
        <v>760</v>
      </c>
      <c r="E76" s="283" t="s">
        <v>1971</v>
      </c>
      <c r="F76" s="117">
        <v>205318.76</v>
      </c>
      <c r="G76" s="117">
        <v>0</v>
      </c>
      <c r="H76" s="117">
        <v>14376</v>
      </c>
      <c r="I76" s="283">
        <v>745370.7</v>
      </c>
      <c r="J76" s="283">
        <v>-37277.4</v>
      </c>
      <c r="L76" s="263">
        <v>35490.93</v>
      </c>
      <c r="N76" s="263">
        <v>7.9</v>
      </c>
      <c r="R76" s="283">
        <v>1701541.88</v>
      </c>
      <c r="S76" s="96">
        <v>397145.86</v>
      </c>
      <c r="W76" s="96">
        <v>362440</v>
      </c>
      <c r="Y76" s="118">
        <v>504765</v>
      </c>
      <c r="AB76" s="118">
        <v>152332.12</v>
      </c>
      <c r="AC76" s="118">
        <v>40357.629999999997</v>
      </c>
      <c r="AF76" s="118">
        <v>500</v>
      </c>
      <c r="AG76" s="95">
        <f t="shared" si="7"/>
        <v>219694.76</v>
      </c>
      <c r="AH76" s="62">
        <f t="shared" si="8"/>
        <v>35498.83</v>
      </c>
      <c r="AI76" s="63">
        <f t="shared" si="9"/>
        <v>184195.93</v>
      </c>
      <c r="AJ76" s="59">
        <f t="shared" si="10"/>
        <v>759585.86</v>
      </c>
      <c r="AK76" s="58">
        <f t="shared" si="11"/>
        <v>697954.75</v>
      </c>
      <c r="AL76" s="68">
        <f t="shared" si="12"/>
        <v>61631.109999999986</v>
      </c>
    </row>
    <row r="77" spans="1:38" ht="15" thickBot="1" x14ac:dyDescent="0.25">
      <c r="A77" s="49" t="s">
        <v>393</v>
      </c>
      <c r="B77" s="49" t="s">
        <v>394</v>
      </c>
      <c r="C77" s="85">
        <v>2349</v>
      </c>
      <c r="D77" s="86" t="s">
        <v>761</v>
      </c>
      <c r="E77" s="283" t="s">
        <v>1972</v>
      </c>
      <c r="F77" s="117">
        <v>280416.78999999998</v>
      </c>
      <c r="G77" s="117">
        <v>0</v>
      </c>
      <c r="H77" s="117">
        <v>43414.55</v>
      </c>
      <c r="I77" s="283">
        <v>1110697.54</v>
      </c>
      <c r="J77" s="283">
        <v>100472.81</v>
      </c>
      <c r="K77" s="263">
        <v>1600</v>
      </c>
      <c r="L77" s="263">
        <v>37409.68</v>
      </c>
      <c r="N77" s="263">
        <v>32.770000000000003</v>
      </c>
      <c r="Q77" s="283">
        <v>1250</v>
      </c>
      <c r="R77" s="283">
        <v>2052419.41</v>
      </c>
      <c r="S77" s="96">
        <v>571244.02</v>
      </c>
      <c r="W77" s="96">
        <v>677915</v>
      </c>
      <c r="Y77" s="118">
        <v>919800</v>
      </c>
      <c r="AB77" s="118">
        <v>254452.9</v>
      </c>
      <c r="AC77" s="118">
        <v>10530.34</v>
      </c>
      <c r="AG77" s="95">
        <f t="shared" si="7"/>
        <v>323831.33999999997</v>
      </c>
      <c r="AH77" s="62">
        <f t="shared" si="8"/>
        <v>39042.449999999997</v>
      </c>
      <c r="AI77" s="63">
        <f t="shared" si="9"/>
        <v>284788.88999999996</v>
      </c>
      <c r="AJ77" s="59">
        <f t="shared" si="10"/>
        <v>1249159.02</v>
      </c>
      <c r="AK77" s="58">
        <f t="shared" si="11"/>
        <v>1184783.24</v>
      </c>
      <c r="AL77" s="68">
        <f t="shared" si="12"/>
        <v>64375.780000000028</v>
      </c>
    </row>
    <row r="78" spans="1:38" ht="15" thickBot="1" x14ac:dyDescent="0.25">
      <c r="A78" s="49" t="s">
        <v>393</v>
      </c>
      <c r="B78" s="49" t="s">
        <v>394</v>
      </c>
      <c r="C78" s="85">
        <v>2942</v>
      </c>
      <c r="D78" s="86" t="s">
        <v>762</v>
      </c>
      <c r="E78" s="283" t="s">
        <v>1973</v>
      </c>
      <c r="F78" s="117">
        <v>286228.43</v>
      </c>
      <c r="G78" s="117">
        <v>0</v>
      </c>
      <c r="H78" s="117">
        <v>6597.83</v>
      </c>
      <c r="I78" s="283">
        <v>302095.39</v>
      </c>
      <c r="J78" s="283">
        <v>-52801.07</v>
      </c>
      <c r="K78" s="263">
        <v>500</v>
      </c>
      <c r="L78" s="263">
        <v>48713.67</v>
      </c>
      <c r="M78" s="263">
        <v>83480</v>
      </c>
      <c r="N78" s="263">
        <v>7</v>
      </c>
      <c r="R78" s="283">
        <v>2038156.59</v>
      </c>
      <c r="S78" s="96">
        <v>454497.18</v>
      </c>
      <c r="W78" s="96">
        <v>178000</v>
      </c>
      <c r="Y78" s="118">
        <v>412665</v>
      </c>
      <c r="AB78" s="118">
        <v>334538.59999999998</v>
      </c>
      <c r="AC78" s="118">
        <v>24807.9</v>
      </c>
      <c r="AF78" s="118">
        <v>2100</v>
      </c>
      <c r="AG78" s="95">
        <f t="shared" si="7"/>
        <v>292826.26</v>
      </c>
      <c r="AH78" s="62">
        <f t="shared" si="8"/>
        <v>132700.66999999998</v>
      </c>
      <c r="AI78" s="63">
        <f t="shared" si="9"/>
        <v>160125.59000000003</v>
      </c>
      <c r="AJ78" s="59">
        <f t="shared" si="10"/>
        <v>632497.17999999993</v>
      </c>
      <c r="AK78" s="58">
        <f t="shared" si="11"/>
        <v>774111.5</v>
      </c>
      <c r="AL78" s="68">
        <f t="shared" si="12"/>
        <v>-141614.32000000007</v>
      </c>
    </row>
    <row r="79" spans="1:38" ht="15" thickBot="1" x14ac:dyDescent="0.25">
      <c r="A79" s="49" t="s">
        <v>393</v>
      </c>
      <c r="B79" s="49" t="s">
        <v>394</v>
      </c>
      <c r="C79" s="85">
        <v>2523</v>
      </c>
      <c r="D79" s="86" t="s">
        <v>763</v>
      </c>
      <c r="E79" s="283" t="s">
        <v>1974</v>
      </c>
      <c r="F79" s="117">
        <v>615532.56999999995</v>
      </c>
      <c r="G79" s="117">
        <v>0</v>
      </c>
      <c r="H79" s="117">
        <v>30552.45</v>
      </c>
      <c r="I79" s="283">
        <v>838989.34</v>
      </c>
      <c r="J79" s="283">
        <v>8059.31</v>
      </c>
      <c r="L79" s="263">
        <v>58586.54</v>
      </c>
      <c r="N79" s="263">
        <v>10</v>
      </c>
      <c r="Q79" s="283">
        <v>6480</v>
      </c>
      <c r="R79" s="283">
        <v>2089445.48</v>
      </c>
      <c r="S79" s="96">
        <v>352083.84</v>
      </c>
      <c r="T79" s="96">
        <v>46880</v>
      </c>
      <c r="W79" s="96">
        <v>514482.5</v>
      </c>
      <c r="X79" s="96">
        <v>3060</v>
      </c>
      <c r="Y79" s="118">
        <v>622327.5</v>
      </c>
      <c r="AB79" s="118">
        <v>107478.7</v>
      </c>
      <c r="AC79" s="118">
        <v>60556.65</v>
      </c>
      <c r="AD79" s="118">
        <v>10591</v>
      </c>
      <c r="AG79" s="95">
        <f t="shared" si="7"/>
        <v>646085.0199999999</v>
      </c>
      <c r="AH79" s="62">
        <f t="shared" si="8"/>
        <v>58596.54</v>
      </c>
      <c r="AI79" s="63">
        <f t="shared" si="9"/>
        <v>587488.47999999986</v>
      </c>
      <c r="AJ79" s="59">
        <f t="shared" si="10"/>
        <v>916506.34000000008</v>
      </c>
      <c r="AK79" s="58">
        <f t="shared" si="11"/>
        <v>800953.85</v>
      </c>
      <c r="AL79" s="68">
        <f t="shared" si="12"/>
        <v>115552.49000000011</v>
      </c>
    </row>
    <row r="80" spans="1:38" ht="15" thickBot="1" x14ac:dyDescent="0.25">
      <c r="A80" s="49" t="s">
        <v>393</v>
      </c>
      <c r="B80" s="49" t="s">
        <v>394</v>
      </c>
      <c r="C80" s="85">
        <v>4280</v>
      </c>
      <c r="D80" s="86" t="s">
        <v>764</v>
      </c>
      <c r="E80" s="283" t="s">
        <v>1975</v>
      </c>
      <c r="F80" s="117">
        <v>898860.4</v>
      </c>
      <c r="G80" s="117">
        <v>41394</v>
      </c>
      <c r="H80" s="117">
        <v>8265.64</v>
      </c>
      <c r="I80" s="283">
        <v>390774.89</v>
      </c>
      <c r="J80" s="283">
        <v>89958.95</v>
      </c>
      <c r="K80" s="263">
        <v>63113</v>
      </c>
      <c r="L80" s="263">
        <v>73200</v>
      </c>
      <c r="N80" s="263">
        <v>20</v>
      </c>
      <c r="R80" s="283">
        <v>1725194.64</v>
      </c>
      <c r="S80" s="96">
        <v>554125.31000000006</v>
      </c>
      <c r="Y80" s="118">
        <v>188645</v>
      </c>
      <c r="AA80" s="118">
        <v>4050</v>
      </c>
      <c r="AB80" s="118">
        <v>150136.1</v>
      </c>
      <c r="AC80" s="118">
        <v>68907.09</v>
      </c>
      <c r="AG80" s="95">
        <f t="shared" si="7"/>
        <v>948520.04</v>
      </c>
      <c r="AH80" s="62">
        <f t="shared" si="8"/>
        <v>136333</v>
      </c>
      <c r="AI80" s="63">
        <f t="shared" si="9"/>
        <v>812187.04</v>
      </c>
      <c r="AJ80" s="59">
        <f t="shared" si="10"/>
        <v>554125.31000000006</v>
      </c>
      <c r="AK80" s="58">
        <f t="shared" si="11"/>
        <v>411738.18999999994</v>
      </c>
      <c r="AL80" s="68">
        <f t="shared" si="12"/>
        <v>142387.12000000011</v>
      </c>
    </row>
    <row r="81" spans="1:38" ht="15" thickBot="1" x14ac:dyDescent="0.25">
      <c r="A81" s="49" t="s">
        <v>393</v>
      </c>
      <c r="B81" s="49" t="s">
        <v>394</v>
      </c>
      <c r="C81" s="85">
        <v>2682</v>
      </c>
      <c r="D81" s="86" t="s">
        <v>765</v>
      </c>
      <c r="E81" s="283" t="s">
        <v>1976</v>
      </c>
      <c r="F81" s="117">
        <v>486696.06</v>
      </c>
      <c r="G81" s="117">
        <v>0</v>
      </c>
      <c r="H81" s="117">
        <v>29325.96</v>
      </c>
      <c r="I81" s="283">
        <v>-694646.6</v>
      </c>
      <c r="J81" s="283">
        <v>-129753.76</v>
      </c>
      <c r="K81" s="263">
        <v>0</v>
      </c>
      <c r="L81" s="263">
        <v>0</v>
      </c>
      <c r="N81" s="263">
        <v>9.9700000000000006</v>
      </c>
      <c r="R81" s="283">
        <v>613262.28</v>
      </c>
      <c r="S81" s="96">
        <v>394679.97</v>
      </c>
      <c r="W81" s="96">
        <v>235860</v>
      </c>
      <c r="X81" s="96">
        <v>30</v>
      </c>
      <c r="Y81" s="118">
        <v>390830</v>
      </c>
      <c r="AB81" s="118">
        <v>129919.08</v>
      </c>
      <c r="AC81" s="118">
        <v>18655.5</v>
      </c>
      <c r="AF81" s="118">
        <v>500</v>
      </c>
      <c r="AG81" s="95">
        <f t="shared" si="7"/>
        <v>516022.02</v>
      </c>
      <c r="AH81" s="62">
        <f t="shared" si="8"/>
        <v>9.9700000000000006</v>
      </c>
      <c r="AI81" s="63">
        <f t="shared" si="9"/>
        <v>516012.05000000005</v>
      </c>
      <c r="AJ81" s="59">
        <f t="shared" si="10"/>
        <v>630569.97</v>
      </c>
      <c r="AK81" s="58">
        <f t="shared" si="11"/>
        <v>539904.58000000007</v>
      </c>
      <c r="AL81" s="68">
        <f t="shared" si="12"/>
        <v>90665.389999999898</v>
      </c>
    </row>
    <row r="82" spans="1:38" ht="15" thickBot="1" x14ac:dyDescent="0.25">
      <c r="A82" s="49" t="s">
        <v>393</v>
      </c>
      <c r="B82" s="49" t="s">
        <v>394</v>
      </c>
      <c r="C82" s="85">
        <v>742</v>
      </c>
      <c r="D82" s="86" t="s">
        <v>766</v>
      </c>
      <c r="E82" s="283" t="s">
        <v>1977</v>
      </c>
      <c r="F82" s="117">
        <v>84221.39</v>
      </c>
      <c r="G82" s="117">
        <v>0</v>
      </c>
      <c r="H82" s="117">
        <v>30967.43</v>
      </c>
      <c r="I82" s="283">
        <v>203942.34</v>
      </c>
      <c r="J82" s="283">
        <v>72134.259999999995</v>
      </c>
      <c r="K82" s="263">
        <v>1500</v>
      </c>
      <c r="L82" s="263">
        <v>24895.1</v>
      </c>
      <c r="N82" s="263">
        <v>1911.01</v>
      </c>
      <c r="Q82" s="283">
        <v>-22552</v>
      </c>
      <c r="R82" s="283">
        <v>788047.76</v>
      </c>
      <c r="S82" s="96">
        <v>365713.03</v>
      </c>
      <c r="W82" s="96">
        <v>262650</v>
      </c>
      <c r="Y82" s="118">
        <v>426425</v>
      </c>
      <c r="AA82" s="118">
        <v>4080</v>
      </c>
      <c r="AB82" s="118">
        <v>313895.39</v>
      </c>
      <c r="AC82" s="118">
        <v>19425.490000000002</v>
      </c>
      <c r="AG82" s="95">
        <f t="shared" si="7"/>
        <v>115188.82</v>
      </c>
      <c r="AH82" s="62">
        <f t="shared" si="8"/>
        <v>28306.109999999997</v>
      </c>
      <c r="AI82" s="63">
        <f t="shared" si="9"/>
        <v>86882.71</v>
      </c>
      <c r="AJ82" s="59">
        <f t="shared" si="10"/>
        <v>628363.03</v>
      </c>
      <c r="AK82" s="58">
        <f t="shared" si="11"/>
        <v>763825.88</v>
      </c>
      <c r="AL82" s="68">
        <f t="shared" si="12"/>
        <v>-135462.84999999998</v>
      </c>
    </row>
    <row r="83" spans="1:38" ht="15" thickBot="1" x14ac:dyDescent="0.25">
      <c r="A83" s="49" t="s">
        <v>393</v>
      </c>
      <c r="B83" s="49" t="s">
        <v>394</v>
      </c>
      <c r="C83" s="85">
        <v>697</v>
      </c>
      <c r="D83" s="86" t="s">
        <v>767</v>
      </c>
      <c r="E83" s="283" t="s">
        <v>1978</v>
      </c>
      <c r="F83" s="117">
        <v>444552.98</v>
      </c>
      <c r="G83" s="117">
        <v>0</v>
      </c>
      <c r="H83" s="117">
        <v>7246.36</v>
      </c>
      <c r="I83" s="283">
        <v>293694.81</v>
      </c>
      <c r="J83" s="283">
        <v>50979.48</v>
      </c>
      <c r="L83" s="263">
        <v>41611.1</v>
      </c>
      <c r="N83" s="263">
        <v>0</v>
      </c>
      <c r="R83" s="283">
        <v>123193.16</v>
      </c>
      <c r="S83" s="96">
        <v>235155.97</v>
      </c>
      <c r="T83" s="96">
        <v>28300</v>
      </c>
      <c r="W83" s="96">
        <v>403413</v>
      </c>
      <c r="X83" s="96">
        <v>1500</v>
      </c>
      <c r="Y83" s="118">
        <v>539758</v>
      </c>
      <c r="AB83" s="118">
        <v>101640.61</v>
      </c>
      <c r="AC83" s="118">
        <v>20113.32</v>
      </c>
      <c r="AG83" s="95">
        <f t="shared" si="7"/>
        <v>451799.33999999997</v>
      </c>
      <c r="AH83" s="62">
        <f t="shared" si="8"/>
        <v>41611.1</v>
      </c>
      <c r="AI83" s="63">
        <f t="shared" si="9"/>
        <v>410188.24</v>
      </c>
      <c r="AJ83" s="59">
        <f t="shared" si="10"/>
        <v>668368.97</v>
      </c>
      <c r="AK83" s="58">
        <f t="shared" si="11"/>
        <v>661511.92999999993</v>
      </c>
      <c r="AL83" s="68">
        <f t="shared" si="12"/>
        <v>6857.0400000000373</v>
      </c>
    </row>
    <row r="84" spans="1:38" ht="15" thickBot="1" x14ac:dyDescent="0.25">
      <c r="A84" s="49" t="s">
        <v>393</v>
      </c>
      <c r="B84" s="49" t="s">
        <v>394</v>
      </c>
      <c r="C84" s="85">
        <v>783</v>
      </c>
      <c r="D84" s="86" t="s">
        <v>768</v>
      </c>
      <c r="E84" s="283" t="s">
        <v>2023</v>
      </c>
      <c r="F84" s="117">
        <v>473048.15</v>
      </c>
      <c r="G84" s="117">
        <v>0</v>
      </c>
      <c r="H84" s="117">
        <v>13142.95</v>
      </c>
      <c r="I84" s="283">
        <v>352277.12</v>
      </c>
      <c r="J84" s="283">
        <v>15970.47</v>
      </c>
      <c r="L84" s="263">
        <v>29409.5</v>
      </c>
      <c r="M84" s="263">
        <v>53800</v>
      </c>
      <c r="N84" s="263">
        <v>10</v>
      </c>
      <c r="O84" s="283">
        <v>3960</v>
      </c>
      <c r="R84" s="283">
        <v>2101746.27</v>
      </c>
      <c r="S84" s="96">
        <v>354684.22</v>
      </c>
      <c r="W84" s="96">
        <v>353777.5</v>
      </c>
      <c r="X84" s="96">
        <v>210</v>
      </c>
      <c r="Y84" s="118">
        <v>509852.5</v>
      </c>
      <c r="AB84" s="118">
        <v>97657.7</v>
      </c>
      <c r="AC84" s="118">
        <v>48651.65</v>
      </c>
      <c r="AF84" s="118">
        <v>500</v>
      </c>
      <c r="AG84" s="95">
        <f t="shared" si="7"/>
        <v>486191.10000000003</v>
      </c>
      <c r="AH84" s="62">
        <f t="shared" si="8"/>
        <v>83219.5</v>
      </c>
      <c r="AI84" s="63">
        <f t="shared" si="9"/>
        <v>402971.60000000003</v>
      </c>
      <c r="AJ84" s="59">
        <f t="shared" si="10"/>
        <v>708671.72</v>
      </c>
      <c r="AK84" s="58">
        <f t="shared" si="11"/>
        <v>656661.85</v>
      </c>
      <c r="AL84" s="68">
        <f t="shared" si="12"/>
        <v>52009.869999999995</v>
      </c>
    </row>
    <row r="85" spans="1:38" ht="15" thickBot="1" x14ac:dyDescent="0.25">
      <c r="A85" s="49" t="s">
        <v>397</v>
      </c>
      <c r="B85" s="49" t="s">
        <v>398</v>
      </c>
      <c r="C85" s="85">
        <v>3757</v>
      </c>
      <c r="D85" s="86" t="s">
        <v>769</v>
      </c>
      <c r="E85" s="283" t="s">
        <v>1979</v>
      </c>
      <c r="F85" s="117">
        <v>734130.62</v>
      </c>
      <c r="G85" s="117">
        <v>0</v>
      </c>
      <c r="H85" s="117">
        <v>93565.91</v>
      </c>
      <c r="I85" s="283">
        <v>1026771.73</v>
      </c>
      <c r="J85" s="283">
        <v>116023.67</v>
      </c>
      <c r="K85" s="263">
        <v>0</v>
      </c>
      <c r="M85" s="263">
        <v>21</v>
      </c>
      <c r="R85" s="283">
        <v>1047464</v>
      </c>
      <c r="S85" s="96">
        <v>712420.51</v>
      </c>
      <c r="T85" s="96">
        <v>240900</v>
      </c>
      <c r="W85" s="96">
        <v>527001.80000000005</v>
      </c>
      <c r="Y85" s="118">
        <v>701801.8</v>
      </c>
      <c r="AB85" s="118">
        <v>155448.73000000001</v>
      </c>
      <c r="AC85" s="118">
        <v>54623.92</v>
      </c>
      <c r="AG85" s="95">
        <f t="shared" si="7"/>
        <v>827696.53</v>
      </c>
      <c r="AH85" s="62">
        <f t="shared" si="8"/>
        <v>21</v>
      </c>
      <c r="AI85" s="63">
        <f t="shared" si="9"/>
        <v>827675.53</v>
      </c>
      <c r="AJ85" s="59">
        <f t="shared" si="10"/>
        <v>1480322.31</v>
      </c>
      <c r="AK85" s="58">
        <f t="shared" si="11"/>
        <v>911874.45000000007</v>
      </c>
      <c r="AL85" s="68">
        <f t="shared" si="12"/>
        <v>568447.86</v>
      </c>
    </row>
    <row r="86" spans="1:38" ht="15" thickBot="1" x14ac:dyDescent="0.25">
      <c r="A86" s="49" t="s">
        <v>397</v>
      </c>
      <c r="B86" s="49" t="s">
        <v>398</v>
      </c>
      <c r="C86" s="85">
        <v>7605</v>
      </c>
      <c r="D86" s="86" t="s">
        <v>770</v>
      </c>
      <c r="E86" s="283" t="s">
        <v>1980</v>
      </c>
      <c r="F86" s="117">
        <v>1331789.29</v>
      </c>
      <c r="G86" s="117">
        <v>0</v>
      </c>
      <c r="H86" s="117">
        <v>56825.61</v>
      </c>
      <c r="I86" s="283">
        <v>3742934.24</v>
      </c>
      <c r="J86" s="283">
        <v>341288.94</v>
      </c>
      <c r="M86" s="263">
        <v>197100.9</v>
      </c>
      <c r="R86" s="283">
        <v>14214425</v>
      </c>
      <c r="S86" s="96">
        <v>1571945.44</v>
      </c>
      <c r="T86" s="96">
        <v>527097</v>
      </c>
      <c r="U86" s="96">
        <v>145.69999999999999</v>
      </c>
      <c r="Y86" s="118">
        <v>449409</v>
      </c>
      <c r="Z86" s="118">
        <v>132034</v>
      </c>
      <c r="AA86" s="118">
        <v>6863</v>
      </c>
      <c r="AB86" s="118">
        <v>848092.33</v>
      </c>
      <c r="AC86" s="118">
        <v>213127.93</v>
      </c>
      <c r="AF86" s="118">
        <v>102800</v>
      </c>
      <c r="AG86" s="95">
        <f t="shared" si="7"/>
        <v>1388614.9000000001</v>
      </c>
      <c r="AH86" s="62">
        <f t="shared" si="8"/>
        <v>197100.9</v>
      </c>
      <c r="AI86" s="63">
        <f t="shared" si="9"/>
        <v>1191514.0000000002</v>
      </c>
      <c r="AJ86" s="59">
        <f t="shared" si="10"/>
        <v>2099188.14</v>
      </c>
      <c r="AK86" s="58">
        <f t="shared" si="11"/>
        <v>1752326.26</v>
      </c>
      <c r="AL86" s="68">
        <f t="shared" si="12"/>
        <v>346861.88000000012</v>
      </c>
    </row>
    <row r="87" spans="1:38" ht="15" thickBot="1" x14ac:dyDescent="0.25">
      <c r="A87" s="49" t="s">
        <v>397</v>
      </c>
      <c r="B87" s="49" t="s">
        <v>398</v>
      </c>
      <c r="C87" s="85">
        <v>7029</v>
      </c>
      <c r="D87" s="86" t="s">
        <v>771</v>
      </c>
      <c r="E87" s="283" t="s">
        <v>1981</v>
      </c>
      <c r="F87" s="117">
        <v>1751445.88</v>
      </c>
      <c r="H87" s="117">
        <v>86931.09</v>
      </c>
      <c r="I87" s="283">
        <v>1147637.1100000001</v>
      </c>
      <c r="J87" s="283">
        <v>296103.65000000002</v>
      </c>
      <c r="R87" s="283">
        <v>1212550.31</v>
      </c>
      <c r="S87" s="96">
        <v>2255426.4700000002</v>
      </c>
      <c r="T87" s="96">
        <v>25000</v>
      </c>
      <c r="W87" s="96">
        <v>946085</v>
      </c>
      <c r="Y87" s="118">
        <v>1708860</v>
      </c>
      <c r="AB87" s="118">
        <v>250841.55</v>
      </c>
      <c r="AC87" s="118">
        <v>110442.63</v>
      </c>
      <c r="AG87" s="95">
        <f t="shared" si="7"/>
        <v>1838376.97</v>
      </c>
      <c r="AH87" s="62">
        <f t="shared" si="8"/>
        <v>0</v>
      </c>
      <c r="AI87" s="63">
        <f t="shared" si="9"/>
        <v>1838376.97</v>
      </c>
      <c r="AJ87" s="59">
        <f t="shared" si="10"/>
        <v>3226511.47</v>
      </c>
      <c r="AK87" s="58">
        <f t="shared" si="11"/>
        <v>2070144.1800000002</v>
      </c>
      <c r="AL87" s="68">
        <f t="shared" si="12"/>
        <v>1156367.29</v>
      </c>
    </row>
    <row r="88" spans="1:38" ht="15" thickBot="1" x14ac:dyDescent="0.25">
      <c r="A88" s="49" t="s">
        <v>397</v>
      </c>
      <c r="B88" s="49" t="s">
        <v>398</v>
      </c>
      <c r="C88" s="85">
        <v>4650</v>
      </c>
      <c r="D88" s="86" t="s">
        <v>772</v>
      </c>
      <c r="E88" s="283" t="s">
        <v>1982</v>
      </c>
      <c r="F88" s="117">
        <v>739781.61</v>
      </c>
      <c r="G88" s="117">
        <v>0</v>
      </c>
      <c r="H88" s="117">
        <v>103596.41</v>
      </c>
      <c r="I88" s="283">
        <v>3350174.75</v>
      </c>
      <c r="J88" s="283">
        <v>169784.94</v>
      </c>
      <c r="M88" s="263">
        <v>131988</v>
      </c>
      <c r="Q88" s="283">
        <v>225567.45</v>
      </c>
      <c r="R88" s="283">
        <v>1047464</v>
      </c>
      <c r="S88" s="96">
        <v>836718.69</v>
      </c>
      <c r="T88" s="96">
        <v>120000</v>
      </c>
      <c r="W88" s="96">
        <v>781855</v>
      </c>
      <c r="Y88" s="118">
        <v>1162455</v>
      </c>
      <c r="AB88" s="118">
        <v>125165.5</v>
      </c>
      <c r="AC88" s="118">
        <v>114093.03</v>
      </c>
      <c r="AF88" s="118">
        <v>69197</v>
      </c>
      <c r="AG88" s="95">
        <f t="shared" si="7"/>
        <v>843378.02</v>
      </c>
      <c r="AH88" s="62">
        <f t="shared" si="8"/>
        <v>131988</v>
      </c>
      <c r="AI88" s="63">
        <f t="shared" si="9"/>
        <v>711390.02</v>
      </c>
      <c r="AJ88" s="59">
        <f t="shared" si="10"/>
        <v>1738573.69</v>
      </c>
      <c r="AK88" s="58">
        <f t="shared" si="11"/>
        <v>1470910.53</v>
      </c>
      <c r="AL88" s="68">
        <f t="shared" si="12"/>
        <v>267663.15999999992</v>
      </c>
    </row>
    <row r="89" spans="1:38" ht="15" thickBot="1" x14ac:dyDescent="0.25">
      <c r="A89" s="49" t="s">
        <v>397</v>
      </c>
      <c r="B89" s="49" t="s">
        <v>398</v>
      </c>
      <c r="C89" s="85">
        <v>3899</v>
      </c>
      <c r="D89" s="86" t="s">
        <v>773</v>
      </c>
      <c r="E89" s="283" t="s">
        <v>1983</v>
      </c>
      <c r="F89" s="117">
        <v>444966.65</v>
      </c>
      <c r="G89" s="117">
        <v>2300</v>
      </c>
      <c r="H89" s="117">
        <v>399699.57</v>
      </c>
      <c r="I89" s="283">
        <v>1846564.54</v>
      </c>
      <c r="J89" s="283">
        <v>327816.82</v>
      </c>
      <c r="O89" s="283">
        <v>124684</v>
      </c>
      <c r="R89" s="283">
        <v>2617329.11</v>
      </c>
      <c r="S89" s="96">
        <v>904678.01</v>
      </c>
      <c r="W89" s="96">
        <v>433350</v>
      </c>
      <c r="Y89" s="118">
        <v>729083</v>
      </c>
      <c r="AA89" s="118">
        <v>3650</v>
      </c>
      <c r="AB89" s="118">
        <v>247540.17</v>
      </c>
      <c r="AC89" s="118">
        <v>97424.85</v>
      </c>
      <c r="AG89" s="95">
        <f t="shared" si="7"/>
        <v>846966.22</v>
      </c>
      <c r="AH89" s="62">
        <f t="shared" si="8"/>
        <v>0</v>
      </c>
      <c r="AI89" s="63">
        <f t="shared" si="9"/>
        <v>846966.22</v>
      </c>
      <c r="AJ89" s="59">
        <f t="shared" si="10"/>
        <v>1338028.01</v>
      </c>
      <c r="AK89" s="58">
        <f t="shared" si="11"/>
        <v>1077698.02</v>
      </c>
      <c r="AL89" s="68">
        <f t="shared" si="12"/>
        <v>260329.99</v>
      </c>
    </row>
    <row r="90" spans="1:38" ht="15" thickBot="1" x14ac:dyDescent="0.25">
      <c r="A90" s="49" t="s">
        <v>397</v>
      </c>
      <c r="B90" s="49" t="s">
        <v>398</v>
      </c>
      <c r="C90" s="85">
        <v>1800</v>
      </c>
      <c r="D90" s="86" t="s">
        <v>774</v>
      </c>
      <c r="E90" s="283" t="s">
        <v>1984</v>
      </c>
      <c r="F90" s="117">
        <v>302421.61</v>
      </c>
      <c r="G90" s="117">
        <v>21709.5</v>
      </c>
      <c r="H90" s="117">
        <v>28661.119999999999</v>
      </c>
      <c r="I90" s="283">
        <v>303929.34000000003</v>
      </c>
      <c r="J90" s="283">
        <v>68336</v>
      </c>
      <c r="K90" s="263">
        <v>9450</v>
      </c>
      <c r="P90" s="283">
        <v>-472911.46</v>
      </c>
      <c r="Q90" s="283">
        <v>1814.86</v>
      </c>
      <c r="R90" s="283">
        <v>1047464</v>
      </c>
      <c r="S90" s="96">
        <v>416889.96</v>
      </c>
      <c r="W90" s="96">
        <v>246560</v>
      </c>
      <c r="Y90" s="118">
        <v>400025</v>
      </c>
      <c r="AB90" s="118">
        <v>94279.25</v>
      </c>
      <c r="AC90" s="118">
        <v>26161.54</v>
      </c>
      <c r="AG90" s="95">
        <f t="shared" si="7"/>
        <v>352792.23</v>
      </c>
      <c r="AH90" s="62">
        <f t="shared" si="8"/>
        <v>9450</v>
      </c>
      <c r="AI90" s="63">
        <f t="shared" si="9"/>
        <v>343342.23</v>
      </c>
      <c r="AJ90" s="59">
        <f t="shared" si="10"/>
        <v>663449.96</v>
      </c>
      <c r="AK90" s="58">
        <f t="shared" si="11"/>
        <v>520465.79</v>
      </c>
      <c r="AL90" s="68">
        <f t="shared" si="12"/>
        <v>142984.16999999998</v>
      </c>
    </row>
    <row r="91" spans="1:38" ht="15" thickBot="1" x14ac:dyDescent="0.25">
      <c r="A91" s="49" t="s">
        <v>397</v>
      </c>
      <c r="B91" s="49" t="s">
        <v>398</v>
      </c>
      <c r="C91" s="85">
        <v>5876</v>
      </c>
      <c r="D91" s="86" t="s">
        <v>775</v>
      </c>
      <c r="E91" s="283" t="s">
        <v>1985</v>
      </c>
      <c r="F91" s="117">
        <v>608449.97</v>
      </c>
      <c r="G91" s="117">
        <v>0</v>
      </c>
      <c r="H91" s="117">
        <v>351176.67</v>
      </c>
      <c r="I91" s="283">
        <v>8654066.5800000001</v>
      </c>
      <c r="J91" s="283">
        <v>179410.33</v>
      </c>
      <c r="K91" s="263">
        <v>21000</v>
      </c>
      <c r="L91" s="263">
        <v>46425</v>
      </c>
      <c r="M91" s="263">
        <v>231481</v>
      </c>
      <c r="N91" s="263">
        <v>0.27</v>
      </c>
      <c r="R91" s="283">
        <v>1215671.21</v>
      </c>
      <c r="S91" s="96">
        <v>1205296.8400000001</v>
      </c>
      <c r="W91" s="96">
        <v>790750</v>
      </c>
      <c r="Y91" s="118">
        <v>1410375</v>
      </c>
      <c r="AB91" s="118">
        <v>239057.87</v>
      </c>
      <c r="AC91" s="118">
        <v>162123.01</v>
      </c>
      <c r="AF91" s="118">
        <v>30000</v>
      </c>
      <c r="AG91" s="95">
        <f t="shared" si="7"/>
        <v>959626.6399999999</v>
      </c>
      <c r="AH91" s="62">
        <f t="shared" si="8"/>
        <v>298906.27</v>
      </c>
      <c r="AI91" s="63">
        <f t="shared" si="9"/>
        <v>660720.36999999988</v>
      </c>
      <c r="AJ91" s="59">
        <f t="shared" si="10"/>
        <v>1996046.84</v>
      </c>
      <c r="AK91" s="58">
        <f t="shared" si="11"/>
        <v>1841555.8800000001</v>
      </c>
      <c r="AL91" s="68">
        <f t="shared" si="12"/>
        <v>154490.95999999996</v>
      </c>
    </row>
    <row r="92" spans="1:38" ht="15" thickBot="1" x14ac:dyDescent="0.25">
      <c r="A92" s="49" t="s">
        <v>397</v>
      </c>
      <c r="B92" s="49" t="s">
        <v>398</v>
      </c>
      <c r="C92" s="85">
        <v>1689</v>
      </c>
      <c r="D92" s="86" t="s">
        <v>776</v>
      </c>
      <c r="E92" s="283" t="s">
        <v>1986</v>
      </c>
      <c r="F92" s="117">
        <v>271995.3</v>
      </c>
      <c r="G92" s="117">
        <v>2220</v>
      </c>
      <c r="H92" s="117">
        <v>34105</v>
      </c>
      <c r="I92" s="283">
        <v>1174384.76</v>
      </c>
      <c r="J92" s="283">
        <v>84963.21</v>
      </c>
      <c r="K92" s="263">
        <v>23140</v>
      </c>
      <c r="L92" s="263">
        <v>21384.26</v>
      </c>
      <c r="M92" s="263">
        <v>18</v>
      </c>
      <c r="N92" s="263">
        <v>18.64</v>
      </c>
      <c r="O92" s="283">
        <v>23615</v>
      </c>
      <c r="P92" s="283">
        <v>-134642.35</v>
      </c>
      <c r="Q92" s="283">
        <v>-138294.18</v>
      </c>
      <c r="R92" s="283">
        <v>1849378.08</v>
      </c>
      <c r="S92" s="96">
        <v>300749.17</v>
      </c>
      <c r="W92" s="96">
        <v>606450</v>
      </c>
      <c r="Y92" s="118">
        <v>707257</v>
      </c>
      <c r="Z92" s="118">
        <v>4020</v>
      </c>
      <c r="AB92" s="118">
        <v>113016.08</v>
      </c>
      <c r="AC92" s="118">
        <v>78732.5</v>
      </c>
      <c r="AG92" s="95">
        <f t="shared" si="7"/>
        <v>308320.3</v>
      </c>
      <c r="AH92" s="62">
        <f t="shared" si="8"/>
        <v>44560.899999999994</v>
      </c>
      <c r="AI92" s="63">
        <f t="shared" si="9"/>
        <v>263759.40000000002</v>
      </c>
      <c r="AJ92" s="59">
        <f t="shared" si="10"/>
        <v>907199.16999999993</v>
      </c>
      <c r="AK92" s="58">
        <f t="shared" si="11"/>
        <v>903025.58</v>
      </c>
      <c r="AL92" s="68">
        <f t="shared" si="12"/>
        <v>4173.5899999999674</v>
      </c>
    </row>
    <row r="93" spans="1:38" ht="15" thickBot="1" x14ac:dyDescent="0.25">
      <c r="A93" s="49" t="s">
        <v>397</v>
      </c>
      <c r="B93" s="49" t="s">
        <v>398</v>
      </c>
      <c r="C93" s="85">
        <v>3572</v>
      </c>
      <c r="D93" s="86" t="s">
        <v>777</v>
      </c>
      <c r="E93" s="283" t="s">
        <v>1987</v>
      </c>
      <c r="F93" s="117">
        <v>566674.12</v>
      </c>
      <c r="G93" s="117">
        <v>46047.75</v>
      </c>
      <c r="H93" s="117">
        <v>42022.23</v>
      </c>
      <c r="I93" s="283">
        <v>1420761.62</v>
      </c>
      <c r="J93" s="283">
        <v>152725.42000000001</v>
      </c>
      <c r="K93" s="263">
        <v>13900</v>
      </c>
      <c r="R93" s="283">
        <v>281440</v>
      </c>
      <c r="S93" s="96">
        <v>875648.11</v>
      </c>
      <c r="Y93" s="118">
        <v>334020</v>
      </c>
      <c r="AB93" s="118">
        <v>179692.87</v>
      </c>
      <c r="AC93" s="118">
        <v>130550.16</v>
      </c>
      <c r="AG93" s="95">
        <f t="shared" si="7"/>
        <v>654744.1</v>
      </c>
      <c r="AH93" s="62">
        <f t="shared" si="8"/>
        <v>13900</v>
      </c>
      <c r="AI93" s="63">
        <f t="shared" si="9"/>
        <v>640844.1</v>
      </c>
      <c r="AJ93" s="59">
        <f t="shared" si="10"/>
        <v>875648.11</v>
      </c>
      <c r="AK93" s="58">
        <f t="shared" si="11"/>
        <v>644263.03</v>
      </c>
      <c r="AL93" s="68">
        <f t="shared" si="12"/>
        <v>231385.07999999996</v>
      </c>
    </row>
    <row r="94" spans="1:38" ht="15" thickBot="1" x14ac:dyDescent="0.25">
      <c r="A94" s="49" t="s">
        <v>397</v>
      </c>
      <c r="B94" s="49" t="s">
        <v>398</v>
      </c>
      <c r="C94" s="85">
        <v>3222</v>
      </c>
      <c r="D94" s="86" t="s">
        <v>778</v>
      </c>
      <c r="E94" s="283" t="s">
        <v>1988</v>
      </c>
      <c r="F94" s="117">
        <v>390738.18</v>
      </c>
      <c r="G94" s="117">
        <v>0</v>
      </c>
      <c r="H94" s="117">
        <v>214968.13</v>
      </c>
      <c r="I94" s="283">
        <v>3341068.96</v>
      </c>
      <c r="J94" s="283">
        <v>470762.77</v>
      </c>
      <c r="Q94" s="283">
        <v>728.72</v>
      </c>
      <c r="R94" s="283">
        <v>2812906.16</v>
      </c>
      <c r="S94" s="96">
        <v>703103.69</v>
      </c>
      <c r="W94" s="96">
        <v>697250</v>
      </c>
      <c r="Y94" s="118">
        <v>892610</v>
      </c>
      <c r="Z94" s="118">
        <v>24000</v>
      </c>
      <c r="AB94" s="118">
        <v>257310.32</v>
      </c>
      <c r="AC94" s="118">
        <v>183362.47</v>
      </c>
      <c r="AG94" s="95">
        <f t="shared" si="7"/>
        <v>605706.31000000006</v>
      </c>
      <c r="AH94" s="62">
        <f t="shared" si="8"/>
        <v>0</v>
      </c>
      <c r="AI94" s="63">
        <f t="shared" si="9"/>
        <v>605706.31000000006</v>
      </c>
      <c r="AJ94" s="59">
        <f t="shared" si="10"/>
        <v>1400353.69</v>
      </c>
      <c r="AK94" s="58">
        <f t="shared" si="11"/>
        <v>1357282.79</v>
      </c>
      <c r="AL94" s="68">
        <f t="shared" si="12"/>
        <v>43070.899999999907</v>
      </c>
    </row>
    <row r="95" spans="1:38" ht="15" thickBot="1" x14ac:dyDescent="0.25">
      <c r="A95" s="49" t="s">
        <v>397</v>
      </c>
      <c r="B95" s="49" t="s">
        <v>398</v>
      </c>
      <c r="C95" s="85">
        <v>3078</v>
      </c>
      <c r="D95" s="86" t="s">
        <v>779</v>
      </c>
      <c r="E95" s="283" t="s">
        <v>1989</v>
      </c>
      <c r="F95" s="117">
        <v>373474.64</v>
      </c>
      <c r="G95" s="117">
        <v>0</v>
      </c>
      <c r="H95" s="117">
        <v>6577.1</v>
      </c>
      <c r="I95" s="283">
        <v>-956588.04</v>
      </c>
      <c r="J95" s="283">
        <v>-123752.07</v>
      </c>
      <c r="K95" s="263">
        <v>36170</v>
      </c>
      <c r="L95" s="263">
        <v>250</v>
      </c>
      <c r="M95" s="263">
        <v>18395</v>
      </c>
      <c r="O95" s="283">
        <v>13108</v>
      </c>
      <c r="R95" s="283">
        <v>1047464</v>
      </c>
      <c r="S95" s="96">
        <v>625949.97</v>
      </c>
      <c r="W95" s="96">
        <v>453400</v>
      </c>
      <c r="Y95" s="118">
        <v>681460</v>
      </c>
      <c r="AB95" s="118">
        <v>168487.54</v>
      </c>
      <c r="AC95" s="118">
        <v>89626.71</v>
      </c>
      <c r="AG95" s="95">
        <f t="shared" si="7"/>
        <v>380051.74</v>
      </c>
      <c r="AH95" s="62">
        <f t="shared" si="8"/>
        <v>54815</v>
      </c>
      <c r="AI95" s="63">
        <f t="shared" si="9"/>
        <v>325236.74</v>
      </c>
      <c r="AJ95" s="59">
        <f t="shared" si="10"/>
        <v>1079349.97</v>
      </c>
      <c r="AK95" s="58">
        <f t="shared" si="11"/>
        <v>939574.25</v>
      </c>
      <c r="AL95" s="68">
        <f t="shared" si="12"/>
        <v>139775.71999999997</v>
      </c>
    </row>
    <row r="96" spans="1:38" ht="15" thickBot="1" x14ac:dyDescent="0.25">
      <c r="A96" s="49" t="s">
        <v>397</v>
      </c>
      <c r="B96" s="49" t="s">
        <v>398</v>
      </c>
      <c r="C96" s="85">
        <v>4264</v>
      </c>
      <c r="D96" s="86" t="s">
        <v>780</v>
      </c>
      <c r="E96" s="283" t="s">
        <v>1990</v>
      </c>
      <c r="F96" s="117">
        <v>633286.41</v>
      </c>
      <c r="G96" s="117">
        <v>0</v>
      </c>
      <c r="H96" s="117">
        <v>41009.910000000003</v>
      </c>
      <c r="I96" s="283">
        <v>1019853.54</v>
      </c>
      <c r="J96" s="283">
        <v>491503.5</v>
      </c>
      <c r="K96" s="263">
        <v>0</v>
      </c>
      <c r="M96" s="263">
        <v>23615</v>
      </c>
      <c r="R96" s="283">
        <v>1334838.29</v>
      </c>
      <c r="S96" s="96">
        <v>1001293.03</v>
      </c>
      <c r="T96" s="96">
        <v>109130</v>
      </c>
      <c r="Y96" s="118">
        <v>429850</v>
      </c>
      <c r="AB96" s="118">
        <v>178151.16</v>
      </c>
      <c r="AC96" s="118">
        <v>81225.289999999994</v>
      </c>
      <c r="AG96" s="95">
        <f t="shared" si="7"/>
        <v>674296.32000000007</v>
      </c>
      <c r="AH96" s="62">
        <f t="shared" si="8"/>
        <v>23615</v>
      </c>
      <c r="AI96" s="63">
        <f t="shared" si="9"/>
        <v>650681.32000000007</v>
      </c>
      <c r="AJ96" s="59">
        <f t="shared" si="10"/>
        <v>1110423.03</v>
      </c>
      <c r="AK96" s="58">
        <f t="shared" si="11"/>
        <v>689226.45000000007</v>
      </c>
      <c r="AL96" s="68">
        <f t="shared" si="12"/>
        <v>421196.57999999996</v>
      </c>
    </row>
    <row r="97" spans="1:38" ht="15" thickBot="1" x14ac:dyDescent="0.25">
      <c r="A97" s="49" t="s">
        <v>397</v>
      </c>
      <c r="B97" s="49" t="s">
        <v>398</v>
      </c>
      <c r="C97" s="85">
        <v>5763</v>
      </c>
      <c r="D97" s="86" t="s">
        <v>781</v>
      </c>
      <c r="E97" s="283" t="s">
        <v>1991</v>
      </c>
      <c r="F97" s="117">
        <v>337585.28</v>
      </c>
      <c r="G97" s="117">
        <v>3656</v>
      </c>
      <c r="H97" s="117">
        <v>294357.59999999998</v>
      </c>
      <c r="I97" s="283">
        <v>1602498.14</v>
      </c>
      <c r="J97" s="283">
        <v>1198518.8400000001</v>
      </c>
      <c r="O97" s="283">
        <v>12482</v>
      </c>
      <c r="Q97" s="283">
        <v>2612076.5099999998</v>
      </c>
      <c r="R97" s="283">
        <v>613325.81999999995</v>
      </c>
      <c r="S97" s="96">
        <v>863692.64</v>
      </c>
      <c r="T97" s="96">
        <v>180</v>
      </c>
      <c r="W97" s="96">
        <v>208300</v>
      </c>
      <c r="X97" s="96">
        <v>3113</v>
      </c>
      <c r="Y97" s="118">
        <v>577237</v>
      </c>
      <c r="AB97" s="118">
        <v>112369.62</v>
      </c>
      <c r="AC97" s="118">
        <v>92547.49</v>
      </c>
      <c r="AG97" s="95">
        <f t="shared" si="7"/>
        <v>635598.88</v>
      </c>
      <c r="AH97" s="62">
        <f t="shared" si="8"/>
        <v>0</v>
      </c>
      <c r="AI97" s="63">
        <f t="shared" si="9"/>
        <v>635598.88</v>
      </c>
      <c r="AJ97" s="59">
        <f t="shared" si="10"/>
        <v>1075285.6400000001</v>
      </c>
      <c r="AK97" s="58">
        <f t="shared" si="11"/>
        <v>782154.11</v>
      </c>
      <c r="AL97" s="68">
        <f t="shared" si="12"/>
        <v>293131.53000000014</v>
      </c>
    </row>
    <row r="98" spans="1:38" ht="15" thickBot="1" x14ac:dyDescent="0.25">
      <c r="A98" s="49" t="s">
        <v>397</v>
      </c>
      <c r="B98" s="49" t="s">
        <v>398</v>
      </c>
      <c r="C98" s="85">
        <v>3934</v>
      </c>
      <c r="D98" s="86" t="s">
        <v>782</v>
      </c>
      <c r="E98" s="283" t="s">
        <v>1992</v>
      </c>
      <c r="F98" s="117">
        <v>832220.11</v>
      </c>
      <c r="G98" s="117">
        <v>0</v>
      </c>
      <c r="H98" s="117">
        <v>125803.12</v>
      </c>
      <c r="I98" s="283">
        <v>1024173.82</v>
      </c>
      <c r="J98" s="283">
        <v>59977.94</v>
      </c>
      <c r="R98" s="283">
        <v>1790978.12</v>
      </c>
      <c r="S98" s="96">
        <v>895398.6</v>
      </c>
      <c r="W98" s="96">
        <v>652598.5</v>
      </c>
      <c r="Y98" s="118">
        <v>900598.5</v>
      </c>
      <c r="AA98" s="118">
        <v>13606</v>
      </c>
      <c r="AB98" s="118">
        <v>154070.64000000001</v>
      </c>
      <c r="AC98" s="118">
        <v>76162.8</v>
      </c>
      <c r="AF98" s="118">
        <v>3780</v>
      </c>
      <c r="AG98" s="95">
        <f t="shared" si="7"/>
        <v>958023.23</v>
      </c>
      <c r="AH98" s="62">
        <f t="shared" si="8"/>
        <v>0</v>
      </c>
      <c r="AI98" s="63">
        <f t="shared" si="9"/>
        <v>958023.23</v>
      </c>
      <c r="AJ98" s="59">
        <f t="shared" si="10"/>
        <v>1547997.1</v>
      </c>
      <c r="AK98" s="58">
        <f t="shared" si="11"/>
        <v>1148217.9400000002</v>
      </c>
      <c r="AL98" s="68">
        <f t="shared" si="12"/>
        <v>399779.15999999992</v>
      </c>
    </row>
    <row r="99" spans="1:38" ht="15" thickBot="1" x14ac:dyDescent="0.25">
      <c r="A99" s="49" t="s">
        <v>397</v>
      </c>
      <c r="B99" s="49" t="s">
        <v>398</v>
      </c>
      <c r="C99" s="85">
        <v>5633</v>
      </c>
      <c r="D99" s="86" t="s">
        <v>783</v>
      </c>
      <c r="E99" s="283" t="s">
        <v>1993</v>
      </c>
      <c r="F99" s="117">
        <v>1818508.09</v>
      </c>
      <c r="G99" s="117">
        <v>0</v>
      </c>
      <c r="H99" s="117">
        <v>95083.94</v>
      </c>
      <c r="I99" s="283">
        <v>4067630.77</v>
      </c>
      <c r="J99" s="283">
        <v>1256691.17</v>
      </c>
      <c r="N99" s="263">
        <v>0</v>
      </c>
      <c r="O99" s="283">
        <v>164284</v>
      </c>
      <c r="R99" s="283">
        <v>1047464</v>
      </c>
      <c r="S99" s="96">
        <v>2015915.77</v>
      </c>
      <c r="U99" s="96">
        <v>2044.92</v>
      </c>
      <c r="W99" s="96">
        <v>682030</v>
      </c>
      <c r="Y99" s="118">
        <v>999430</v>
      </c>
      <c r="AB99" s="118">
        <v>347237.37</v>
      </c>
      <c r="AC99" s="118">
        <v>298950.73</v>
      </c>
      <c r="AG99" s="95">
        <f t="shared" si="7"/>
        <v>1913592.03</v>
      </c>
      <c r="AH99" s="62">
        <f t="shared" si="8"/>
        <v>0</v>
      </c>
      <c r="AI99" s="63">
        <f t="shared" si="9"/>
        <v>1913592.03</v>
      </c>
      <c r="AJ99" s="59">
        <f t="shared" si="10"/>
        <v>2699990.69</v>
      </c>
      <c r="AK99" s="58">
        <f t="shared" si="11"/>
        <v>1645618.1</v>
      </c>
      <c r="AL99" s="68">
        <f t="shared" si="12"/>
        <v>1054372.5899999999</v>
      </c>
    </row>
    <row r="100" spans="1:38" ht="15" thickBot="1" x14ac:dyDescent="0.25">
      <c r="A100" s="49" t="s">
        <v>397</v>
      </c>
      <c r="B100" s="49" t="s">
        <v>398</v>
      </c>
      <c r="C100" s="85">
        <v>3215</v>
      </c>
      <c r="D100" s="86" t="s">
        <v>784</v>
      </c>
      <c r="E100" s="283" t="s">
        <v>1994</v>
      </c>
      <c r="F100" s="117">
        <v>261469.1</v>
      </c>
      <c r="G100" s="117">
        <v>0</v>
      </c>
      <c r="H100" s="117">
        <v>110653.18</v>
      </c>
      <c r="I100" s="283">
        <v>1010699.49</v>
      </c>
      <c r="J100" s="283">
        <v>129207.71</v>
      </c>
      <c r="K100" s="263">
        <v>12400</v>
      </c>
      <c r="M100" s="263">
        <v>70750</v>
      </c>
      <c r="N100" s="263">
        <v>57.67</v>
      </c>
      <c r="O100" s="283">
        <v>151225</v>
      </c>
      <c r="R100" s="283">
        <v>1768225.65</v>
      </c>
      <c r="S100" s="96">
        <v>710718.57</v>
      </c>
      <c r="Y100" s="118">
        <v>270770</v>
      </c>
      <c r="AB100" s="118">
        <v>339498.48</v>
      </c>
      <c r="AC100" s="118">
        <v>67108.25</v>
      </c>
      <c r="AG100" s="95">
        <f t="shared" si="7"/>
        <v>372122.28</v>
      </c>
      <c r="AH100" s="62">
        <f t="shared" si="8"/>
        <v>83207.67</v>
      </c>
      <c r="AI100" s="63">
        <f t="shared" si="9"/>
        <v>288914.61000000004</v>
      </c>
      <c r="AJ100" s="59">
        <f t="shared" si="10"/>
        <v>710718.57</v>
      </c>
      <c r="AK100" s="58">
        <f t="shared" si="11"/>
        <v>677376.73</v>
      </c>
      <c r="AL100" s="68">
        <f t="shared" si="12"/>
        <v>33341.839999999967</v>
      </c>
    </row>
    <row r="101" spans="1:38" ht="15" thickBot="1" x14ac:dyDescent="0.25">
      <c r="A101" s="49" t="s">
        <v>397</v>
      </c>
      <c r="B101" s="49" t="s">
        <v>398</v>
      </c>
      <c r="C101" s="85">
        <v>4457</v>
      </c>
      <c r="D101" s="86" t="s">
        <v>785</v>
      </c>
      <c r="E101" s="283" t="s">
        <v>2024</v>
      </c>
      <c r="F101" s="117">
        <v>563823.87</v>
      </c>
      <c r="G101" s="117">
        <v>0</v>
      </c>
      <c r="H101" s="117">
        <v>41853.49</v>
      </c>
      <c r="I101" s="283">
        <v>902720.38</v>
      </c>
      <c r="J101" s="283">
        <v>104806.51</v>
      </c>
      <c r="R101" s="283">
        <v>1440650.38</v>
      </c>
      <c r="S101" s="96">
        <v>801682.03</v>
      </c>
      <c r="W101" s="96">
        <v>888350</v>
      </c>
      <c r="Y101" s="118">
        <v>1153480</v>
      </c>
      <c r="AB101" s="118">
        <v>181937.46</v>
      </c>
      <c r="AC101" s="118">
        <v>106979.77</v>
      </c>
      <c r="AG101" s="95">
        <f t="shared" si="7"/>
        <v>605677.36</v>
      </c>
      <c r="AH101" s="62">
        <f t="shared" si="8"/>
        <v>0</v>
      </c>
      <c r="AI101" s="63">
        <f t="shared" si="9"/>
        <v>605677.36</v>
      </c>
      <c r="AJ101" s="59">
        <f t="shared" si="10"/>
        <v>1690032.03</v>
      </c>
      <c r="AK101" s="58">
        <f t="shared" si="11"/>
        <v>1442397.23</v>
      </c>
      <c r="AL101" s="68">
        <f t="shared" si="12"/>
        <v>247634.80000000005</v>
      </c>
    </row>
    <row r="102" spans="1:38" ht="15" thickBot="1" x14ac:dyDescent="0.25">
      <c r="A102" s="49" t="s">
        <v>401</v>
      </c>
      <c r="B102" s="49" t="s">
        <v>402</v>
      </c>
      <c r="C102" s="85">
        <v>2578</v>
      </c>
      <c r="D102" s="86" t="s">
        <v>786</v>
      </c>
      <c r="E102" s="283" t="s">
        <v>1995</v>
      </c>
      <c r="F102" s="117">
        <v>384088.87</v>
      </c>
      <c r="G102" s="117">
        <v>0</v>
      </c>
      <c r="H102" s="117">
        <v>14576.64</v>
      </c>
      <c r="I102" s="283">
        <v>1526602.82</v>
      </c>
      <c r="J102" s="283">
        <v>272793.28000000003</v>
      </c>
      <c r="N102" s="263">
        <v>1542.05</v>
      </c>
      <c r="R102" s="283">
        <v>2439714</v>
      </c>
      <c r="S102" s="96">
        <v>413267.99</v>
      </c>
      <c r="T102" s="96">
        <v>40000</v>
      </c>
      <c r="W102" s="96">
        <v>566300</v>
      </c>
      <c r="X102" s="96">
        <v>3000</v>
      </c>
      <c r="Y102" s="118">
        <v>613250</v>
      </c>
      <c r="AB102" s="118">
        <v>163308.23000000001</v>
      </c>
      <c r="AC102" s="118">
        <v>129388.88</v>
      </c>
      <c r="AG102" s="95">
        <f t="shared" si="7"/>
        <v>398665.51</v>
      </c>
      <c r="AH102" s="62">
        <f t="shared" si="8"/>
        <v>1542.05</v>
      </c>
      <c r="AI102" s="63">
        <f t="shared" si="9"/>
        <v>397123.46</v>
      </c>
      <c r="AJ102" s="59">
        <f t="shared" si="10"/>
        <v>1022567.99</v>
      </c>
      <c r="AK102" s="58">
        <f t="shared" si="11"/>
        <v>905947.11</v>
      </c>
      <c r="AL102" s="68">
        <f t="shared" si="12"/>
        <v>116620.88</v>
      </c>
    </row>
    <row r="103" spans="1:38" ht="15" thickBot="1" x14ac:dyDescent="0.25">
      <c r="A103" s="49" t="s">
        <v>401</v>
      </c>
      <c r="B103" s="49" t="s">
        <v>402</v>
      </c>
      <c r="C103" s="85">
        <v>5205</v>
      </c>
      <c r="D103" s="86" t="s">
        <v>787</v>
      </c>
      <c r="E103" s="283" t="s">
        <v>1996</v>
      </c>
      <c r="F103" s="117">
        <v>320307.34000000003</v>
      </c>
      <c r="G103" s="117">
        <v>2820</v>
      </c>
      <c r="H103" s="117">
        <v>33136.019999999997</v>
      </c>
      <c r="I103" s="283">
        <v>1101242.0900000001</v>
      </c>
      <c r="J103" s="283">
        <v>132925.5</v>
      </c>
      <c r="M103" s="263">
        <v>360</v>
      </c>
      <c r="N103" s="263">
        <v>1542.05</v>
      </c>
      <c r="Q103" s="283">
        <v>-3050.56</v>
      </c>
      <c r="R103" s="283">
        <v>3137825</v>
      </c>
      <c r="S103" s="96">
        <v>548334.69999999995</v>
      </c>
      <c r="W103" s="96">
        <v>652500</v>
      </c>
      <c r="Y103" s="118">
        <v>802000</v>
      </c>
      <c r="AB103" s="118">
        <v>167662.60999999999</v>
      </c>
      <c r="AC103" s="118">
        <v>105841.8</v>
      </c>
      <c r="AG103" s="95">
        <f t="shared" si="7"/>
        <v>356263.36000000004</v>
      </c>
      <c r="AH103" s="62">
        <f t="shared" si="8"/>
        <v>1902.05</v>
      </c>
      <c r="AI103" s="63">
        <f t="shared" si="9"/>
        <v>354361.31000000006</v>
      </c>
      <c r="AJ103" s="59">
        <f t="shared" si="10"/>
        <v>1200834.7</v>
      </c>
      <c r="AK103" s="58">
        <f t="shared" si="11"/>
        <v>1075504.4099999999</v>
      </c>
      <c r="AL103" s="68">
        <f t="shared" si="12"/>
        <v>125330.29000000004</v>
      </c>
    </row>
    <row r="104" spans="1:38" ht="15" thickBot="1" x14ac:dyDescent="0.25">
      <c r="A104" s="49" t="s">
        <v>401</v>
      </c>
      <c r="B104" s="49" t="s">
        <v>402</v>
      </c>
      <c r="C104" s="85">
        <v>2942</v>
      </c>
      <c r="D104" s="86" t="s">
        <v>788</v>
      </c>
      <c r="E104" s="283" t="s">
        <v>1999</v>
      </c>
      <c r="F104" s="117">
        <v>67944.12</v>
      </c>
      <c r="G104" s="117">
        <v>0</v>
      </c>
      <c r="H104" s="117">
        <v>49634.1</v>
      </c>
      <c r="I104" s="283">
        <v>1287932.3</v>
      </c>
      <c r="J104" s="283">
        <v>376612.56</v>
      </c>
      <c r="K104" s="263">
        <v>0</v>
      </c>
      <c r="L104" s="263">
        <v>1624.99</v>
      </c>
      <c r="N104" s="263">
        <v>4006.91</v>
      </c>
      <c r="Q104" s="283">
        <v>400555.98</v>
      </c>
      <c r="R104" s="283">
        <v>1499736.2</v>
      </c>
      <c r="S104" s="96">
        <v>584849.05000000005</v>
      </c>
      <c r="W104" s="96">
        <v>379920</v>
      </c>
      <c r="X104" s="96">
        <v>1500</v>
      </c>
      <c r="Y104" s="118">
        <v>565220</v>
      </c>
      <c r="AB104" s="118">
        <v>213176.08</v>
      </c>
      <c r="AC104" s="118">
        <v>76328.22</v>
      </c>
      <c r="AG104" s="95">
        <f t="shared" si="7"/>
        <v>117578.22</v>
      </c>
      <c r="AH104" s="62">
        <f t="shared" si="8"/>
        <v>5631.9</v>
      </c>
      <c r="AI104" s="63">
        <f t="shared" si="9"/>
        <v>111946.32</v>
      </c>
      <c r="AJ104" s="59">
        <f t="shared" si="10"/>
        <v>966269.05</v>
      </c>
      <c r="AK104" s="58">
        <f t="shared" si="11"/>
        <v>854724.29999999993</v>
      </c>
      <c r="AL104" s="68">
        <f t="shared" si="12"/>
        <v>111544.75000000012</v>
      </c>
    </row>
    <row r="105" spans="1:38" ht="15" thickBot="1" x14ac:dyDescent="0.25">
      <c r="A105" s="49" t="s">
        <v>401</v>
      </c>
      <c r="B105" s="49" t="s">
        <v>402</v>
      </c>
      <c r="C105" s="85">
        <v>3193</v>
      </c>
      <c r="D105" s="86" t="s">
        <v>789</v>
      </c>
      <c r="E105" s="283" t="s">
        <v>2000</v>
      </c>
      <c r="F105" s="117">
        <v>320885.19</v>
      </c>
      <c r="G105" s="117">
        <v>0</v>
      </c>
      <c r="H105" s="117">
        <v>83220.009999999995</v>
      </c>
      <c r="I105" s="283">
        <v>617815.41</v>
      </c>
      <c r="J105" s="283">
        <v>347303.73</v>
      </c>
      <c r="L105" s="263">
        <v>2350.73</v>
      </c>
      <c r="N105" s="263">
        <v>2045.48</v>
      </c>
      <c r="Q105" s="283">
        <v>70153.490000000005</v>
      </c>
      <c r="R105" s="283">
        <v>2219622</v>
      </c>
      <c r="S105" s="96">
        <v>498510.54</v>
      </c>
      <c r="U105" s="96">
        <v>16.739999999999998</v>
      </c>
      <c r="W105" s="96">
        <v>410960</v>
      </c>
      <c r="X105" s="96">
        <v>126678</v>
      </c>
      <c r="Y105" s="118">
        <v>632450</v>
      </c>
      <c r="AB105" s="118">
        <v>280561.59000000003</v>
      </c>
      <c r="AC105" s="118">
        <v>88562.4</v>
      </c>
      <c r="AG105" s="95">
        <f t="shared" si="7"/>
        <v>404105.2</v>
      </c>
      <c r="AH105" s="62">
        <f t="shared" si="8"/>
        <v>4396.21</v>
      </c>
      <c r="AI105" s="63">
        <f t="shared" si="9"/>
        <v>399708.99</v>
      </c>
      <c r="AJ105" s="59">
        <f t="shared" si="10"/>
        <v>1036165.28</v>
      </c>
      <c r="AK105" s="58">
        <f t="shared" si="11"/>
        <v>1001573.9900000001</v>
      </c>
      <c r="AL105" s="68">
        <f t="shared" si="12"/>
        <v>34591.289999999921</v>
      </c>
    </row>
    <row r="106" spans="1:38" ht="15" thickBot="1" x14ac:dyDescent="0.25">
      <c r="A106" s="49" t="s">
        <v>401</v>
      </c>
      <c r="B106" s="49" t="s">
        <v>402</v>
      </c>
      <c r="C106" s="85">
        <v>4152</v>
      </c>
      <c r="D106" s="86" t="s">
        <v>790</v>
      </c>
      <c r="E106" s="283" t="s">
        <v>2002</v>
      </c>
      <c r="F106" s="117">
        <v>296880.34999999998</v>
      </c>
      <c r="G106" s="117">
        <v>0</v>
      </c>
      <c r="H106" s="117">
        <v>54089.07</v>
      </c>
      <c r="I106" s="283">
        <v>931139.6</v>
      </c>
      <c r="J106" s="283">
        <v>299881.7</v>
      </c>
      <c r="K106" s="263">
        <v>0</v>
      </c>
      <c r="L106" s="263">
        <v>17400</v>
      </c>
      <c r="N106" s="263">
        <v>222.89</v>
      </c>
      <c r="Q106" s="283">
        <v>16000</v>
      </c>
      <c r="R106" s="283">
        <v>1687514</v>
      </c>
      <c r="S106" s="96">
        <v>580795.5</v>
      </c>
      <c r="W106" s="96">
        <v>167110</v>
      </c>
      <c r="Y106" s="118">
        <v>381366</v>
      </c>
      <c r="AA106" s="118">
        <v>592</v>
      </c>
      <c r="AB106" s="118">
        <v>194859.01</v>
      </c>
      <c r="AC106" s="118">
        <v>76524.66</v>
      </c>
      <c r="AG106" s="95">
        <f t="shared" si="7"/>
        <v>350969.42</v>
      </c>
      <c r="AH106" s="62">
        <f t="shared" si="8"/>
        <v>17622.89</v>
      </c>
      <c r="AI106" s="63">
        <f t="shared" si="9"/>
        <v>333346.52999999997</v>
      </c>
      <c r="AJ106" s="59">
        <f t="shared" si="10"/>
        <v>747905.5</v>
      </c>
      <c r="AK106" s="58">
        <f t="shared" si="11"/>
        <v>653341.67000000004</v>
      </c>
      <c r="AL106" s="68">
        <f t="shared" si="12"/>
        <v>94563.829999999958</v>
      </c>
    </row>
    <row r="107" spans="1:38" ht="15" thickBot="1" x14ac:dyDescent="0.25">
      <c r="A107" s="49" t="s">
        <v>405</v>
      </c>
      <c r="B107" s="49" t="s">
        <v>406</v>
      </c>
      <c r="C107" s="85">
        <v>4559</v>
      </c>
      <c r="D107" s="86" t="s">
        <v>791</v>
      </c>
      <c r="E107" s="283" t="s">
        <v>2004</v>
      </c>
      <c r="F107" s="117">
        <v>447771.08</v>
      </c>
      <c r="G107" s="117">
        <v>0</v>
      </c>
      <c r="H107" s="117">
        <v>94868.29</v>
      </c>
      <c r="I107" s="283">
        <v>891772.37</v>
      </c>
      <c r="J107" s="283">
        <v>172025.3</v>
      </c>
      <c r="N107" s="263">
        <v>0</v>
      </c>
      <c r="Q107" s="283">
        <v>2121.8000000000002</v>
      </c>
      <c r="R107" s="283">
        <v>4303318.3099999996</v>
      </c>
      <c r="S107" s="96">
        <v>607514.48</v>
      </c>
      <c r="W107" s="96">
        <v>1022432.5</v>
      </c>
      <c r="Y107" s="118">
        <v>1304812.5</v>
      </c>
      <c r="AB107" s="118">
        <v>227148.07</v>
      </c>
      <c r="AC107" s="118">
        <v>63816.800000000003</v>
      </c>
      <c r="AG107" s="95">
        <f t="shared" si="7"/>
        <v>542639.37</v>
      </c>
      <c r="AH107" s="62">
        <f t="shared" si="8"/>
        <v>0</v>
      </c>
      <c r="AI107" s="63">
        <f t="shared" si="9"/>
        <v>542639.37</v>
      </c>
      <c r="AJ107" s="59">
        <f t="shared" si="10"/>
        <v>1629946.98</v>
      </c>
      <c r="AK107" s="58">
        <f t="shared" si="11"/>
        <v>1595777.37</v>
      </c>
      <c r="AL107" s="68">
        <f t="shared" si="12"/>
        <v>34169.60999999987</v>
      </c>
    </row>
    <row r="108" spans="1:38" ht="15" thickBot="1" x14ac:dyDescent="0.25">
      <c r="A108" s="49" t="s">
        <v>405</v>
      </c>
      <c r="B108" s="49" t="s">
        <v>406</v>
      </c>
      <c r="C108" s="85">
        <v>1402</v>
      </c>
      <c r="D108" s="86" t="s">
        <v>792</v>
      </c>
      <c r="E108" s="283" t="s">
        <v>2005</v>
      </c>
      <c r="F108" s="117">
        <v>248262.82</v>
      </c>
      <c r="G108" s="117">
        <v>0</v>
      </c>
      <c r="H108" s="117">
        <v>31861.11</v>
      </c>
      <c r="I108" s="283">
        <v>717112.83</v>
      </c>
      <c r="J108" s="283">
        <v>171765.91</v>
      </c>
      <c r="L108" s="263">
        <v>9240</v>
      </c>
      <c r="N108" s="263">
        <v>154</v>
      </c>
      <c r="Q108" s="283">
        <v>10700</v>
      </c>
      <c r="R108" s="283">
        <v>2346487</v>
      </c>
      <c r="S108" s="96">
        <v>264839.86</v>
      </c>
      <c r="W108" s="96">
        <v>586418.30000000005</v>
      </c>
      <c r="Y108" s="118">
        <v>676918.3</v>
      </c>
      <c r="AB108" s="118">
        <v>159703.34</v>
      </c>
      <c r="AC108" s="118">
        <v>79523</v>
      </c>
      <c r="AG108" s="95">
        <f t="shared" si="7"/>
        <v>280123.93</v>
      </c>
      <c r="AH108" s="62">
        <f t="shared" si="8"/>
        <v>9394</v>
      </c>
      <c r="AI108" s="63">
        <f t="shared" si="9"/>
        <v>270729.93</v>
      </c>
      <c r="AJ108" s="59">
        <f t="shared" si="10"/>
        <v>851258.16</v>
      </c>
      <c r="AK108" s="58">
        <f t="shared" si="11"/>
        <v>916144.64000000001</v>
      </c>
      <c r="AL108" s="68">
        <f t="shared" si="12"/>
        <v>-64886.479999999981</v>
      </c>
    </row>
    <row r="109" spans="1:38" ht="15" thickBot="1" x14ac:dyDescent="0.25">
      <c r="A109" s="49" t="s">
        <v>405</v>
      </c>
      <c r="B109" s="49" t="s">
        <v>406</v>
      </c>
      <c r="C109" s="85">
        <v>4041</v>
      </c>
      <c r="D109" s="86" t="s">
        <v>793</v>
      </c>
      <c r="E109" s="283" t="s">
        <v>2006</v>
      </c>
      <c r="F109" s="117">
        <v>331896.96000000002</v>
      </c>
      <c r="G109" s="117">
        <v>0</v>
      </c>
      <c r="H109" s="117">
        <v>75188.59</v>
      </c>
      <c r="I109" s="283">
        <v>1072988.06</v>
      </c>
      <c r="J109" s="283">
        <v>179111.55</v>
      </c>
      <c r="K109" s="263">
        <v>0</v>
      </c>
      <c r="L109" s="263">
        <v>29452.85</v>
      </c>
      <c r="N109" s="263">
        <v>182.04</v>
      </c>
      <c r="Q109" s="283">
        <v>14300</v>
      </c>
      <c r="R109" s="283">
        <v>2125037.4300000002</v>
      </c>
      <c r="S109" s="96">
        <v>475788.12</v>
      </c>
      <c r="W109" s="96">
        <v>510934</v>
      </c>
      <c r="X109" s="96">
        <v>225120</v>
      </c>
      <c r="Y109" s="118">
        <v>735084</v>
      </c>
      <c r="AB109" s="118">
        <v>332728.44</v>
      </c>
      <c r="AC109" s="118">
        <v>85822.7</v>
      </c>
      <c r="AF109" s="118">
        <v>500</v>
      </c>
      <c r="AG109" s="95">
        <f t="shared" si="7"/>
        <v>407085.55000000005</v>
      </c>
      <c r="AH109" s="62">
        <f t="shared" si="8"/>
        <v>29634.89</v>
      </c>
      <c r="AI109" s="63">
        <f t="shared" si="9"/>
        <v>377450.66000000003</v>
      </c>
      <c r="AJ109" s="59">
        <f t="shared" si="10"/>
        <v>1211842.1200000001</v>
      </c>
      <c r="AK109" s="58">
        <f t="shared" si="11"/>
        <v>1154135.1399999999</v>
      </c>
      <c r="AL109" s="68">
        <f t="shared" si="12"/>
        <v>57706.980000000214</v>
      </c>
    </row>
    <row r="110" spans="1:38" ht="15" thickBot="1" x14ac:dyDescent="0.25">
      <c r="A110" s="49" t="s">
        <v>405</v>
      </c>
      <c r="B110" s="49" t="s">
        <v>406</v>
      </c>
      <c r="C110" s="85">
        <v>3664</v>
      </c>
      <c r="D110" s="86" t="s">
        <v>794</v>
      </c>
      <c r="E110" s="283" t="s">
        <v>2007</v>
      </c>
      <c r="F110" s="117">
        <v>568491.61</v>
      </c>
      <c r="G110" s="117">
        <v>0</v>
      </c>
      <c r="H110" s="117">
        <v>65836.23</v>
      </c>
      <c r="I110" s="283">
        <v>2995704.96</v>
      </c>
      <c r="J110" s="283">
        <v>139057.39000000001</v>
      </c>
      <c r="L110" s="263">
        <v>33585.64</v>
      </c>
      <c r="N110" s="263">
        <v>154</v>
      </c>
      <c r="Q110" s="283">
        <v>16700</v>
      </c>
      <c r="R110" s="283">
        <v>1196485.3400000001</v>
      </c>
      <c r="S110" s="96">
        <v>439816.05</v>
      </c>
      <c r="W110" s="96">
        <v>457655</v>
      </c>
      <c r="X110" s="96">
        <v>346246</v>
      </c>
      <c r="Y110" s="118">
        <v>748105</v>
      </c>
      <c r="AB110" s="118">
        <v>279318.48</v>
      </c>
      <c r="AC110" s="118">
        <v>103707.25</v>
      </c>
      <c r="AF110" s="118">
        <v>500</v>
      </c>
      <c r="AG110" s="95">
        <f t="shared" si="7"/>
        <v>634327.84</v>
      </c>
      <c r="AH110" s="62">
        <f t="shared" si="8"/>
        <v>33739.64</v>
      </c>
      <c r="AI110" s="63">
        <f t="shared" si="9"/>
        <v>600588.19999999995</v>
      </c>
      <c r="AJ110" s="59">
        <f t="shared" si="10"/>
        <v>1243717.05</v>
      </c>
      <c r="AK110" s="58">
        <f t="shared" si="11"/>
        <v>1131630.73</v>
      </c>
      <c r="AL110" s="68">
        <f t="shared" si="12"/>
        <v>112086.32000000007</v>
      </c>
    </row>
    <row r="111" spans="1:38" ht="15" thickBot="1" x14ac:dyDescent="0.25">
      <c r="A111" s="49" t="s">
        <v>405</v>
      </c>
      <c r="B111" s="49" t="s">
        <v>406</v>
      </c>
      <c r="C111" s="85">
        <v>1748</v>
      </c>
      <c r="D111" s="86" t="s">
        <v>795</v>
      </c>
      <c r="E111" s="283" t="s">
        <v>2025</v>
      </c>
      <c r="F111" s="117">
        <v>229897.19</v>
      </c>
      <c r="G111" s="117">
        <v>0</v>
      </c>
      <c r="H111" s="117">
        <v>9365</v>
      </c>
      <c r="I111" s="283">
        <v>555468.75</v>
      </c>
      <c r="J111" s="283">
        <v>151007.66</v>
      </c>
      <c r="K111" s="263">
        <v>0</v>
      </c>
      <c r="N111" s="263">
        <v>191.38</v>
      </c>
      <c r="Q111" s="283">
        <v>10700</v>
      </c>
      <c r="R111" s="283">
        <v>1169693.49</v>
      </c>
      <c r="S111" s="96">
        <v>332007.15999999997</v>
      </c>
      <c r="W111" s="96">
        <v>321224</v>
      </c>
      <c r="Y111" s="118">
        <v>401024</v>
      </c>
      <c r="AB111" s="118">
        <v>204874.23</v>
      </c>
      <c r="AC111" s="118">
        <v>75167.88</v>
      </c>
      <c r="AG111" s="95">
        <f t="shared" si="7"/>
        <v>239262.19</v>
      </c>
      <c r="AH111" s="62">
        <f t="shared" si="8"/>
        <v>191.38</v>
      </c>
      <c r="AI111" s="63">
        <f t="shared" si="9"/>
        <v>239070.81</v>
      </c>
      <c r="AJ111" s="59">
        <f t="shared" si="10"/>
        <v>653231.15999999992</v>
      </c>
      <c r="AK111" s="58">
        <f t="shared" si="11"/>
        <v>681066.11</v>
      </c>
      <c r="AL111" s="68">
        <f t="shared" si="12"/>
        <v>-27834.95000000007</v>
      </c>
    </row>
    <row r="112" spans="1:38" ht="15" thickBot="1" x14ac:dyDescent="0.25">
      <c r="A112" s="49" t="s">
        <v>409</v>
      </c>
      <c r="B112" s="49" t="s">
        <v>410</v>
      </c>
      <c r="C112" s="85">
        <v>5082</v>
      </c>
      <c r="D112" s="86" t="s">
        <v>796</v>
      </c>
      <c r="E112" s="283" t="s">
        <v>2008</v>
      </c>
      <c r="F112" s="117">
        <v>932323.87</v>
      </c>
      <c r="G112" s="117">
        <v>55963.4</v>
      </c>
      <c r="H112" s="117">
        <v>102618.13</v>
      </c>
      <c r="I112" s="283">
        <v>1466802.37</v>
      </c>
      <c r="J112" s="283">
        <v>160986.64000000001</v>
      </c>
      <c r="K112" s="263">
        <v>0</v>
      </c>
      <c r="L112" s="263">
        <v>62191.29</v>
      </c>
      <c r="N112" s="263">
        <v>1408.12</v>
      </c>
      <c r="R112" s="283">
        <v>620039.24</v>
      </c>
      <c r="S112" s="96">
        <v>984574.24</v>
      </c>
      <c r="W112" s="96">
        <v>584731</v>
      </c>
      <c r="X112" s="96">
        <v>48800</v>
      </c>
      <c r="Y112" s="118">
        <v>762581</v>
      </c>
      <c r="AB112" s="118">
        <v>769528.77</v>
      </c>
      <c r="AC112" s="118">
        <v>110455.29</v>
      </c>
      <c r="AG112" s="95">
        <f t="shared" si="7"/>
        <v>1090905.3999999999</v>
      </c>
      <c r="AH112" s="62">
        <f t="shared" si="8"/>
        <v>63599.41</v>
      </c>
      <c r="AI112" s="63">
        <f t="shared" si="9"/>
        <v>1027305.9899999999</v>
      </c>
      <c r="AJ112" s="59">
        <f t="shared" si="10"/>
        <v>1618105.24</v>
      </c>
      <c r="AK112" s="58">
        <f t="shared" si="11"/>
        <v>1642565.06</v>
      </c>
      <c r="AL112" s="68">
        <f t="shared" si="12"/>
        <v>-24459.820000000065</v>
      </c>
    </row>
    <row r="113" spans="1:38" ht="15" thickBot="1" x14ac:dyDescent="0.25">
      <c r="A113" s="49" t="s">
        <v>409</v>
      </c>
      <c r="B113" s="49" t="s">
        <v>410</v>
      </c>
      <c r="C113" s="85">
        <v>5235</v>
      </c>
      <c r="D113" s="86" t="s">
        <v>797</v>
      </c>
      <c r="E113" s="283" t="s">
        <v>2009</v>
      </c>
      <c r="F113" s="117">
        <v>530060.4</v>
      </c>
      <c r="G113" s="117">
        <v>6000</v>
      </c>
      <c r="H113" s="117">
        <v>16310.73</v>
      </c>
      <c r="I113" s="283">
        <v>626183.29</v>
      </c>
      <c r="J113" s="283">
        <v>106193.15</v>
      </c>
      <c r="N113" s="263">
        <v>6.9</v>
      </c>
      <c r="P113" s="283">
        <v>-1949471.62</v>
      </c>
      <c r="Q113" s="283">
        <v>1228</v>
      </c>
      <c r="S113" s="96">
        <v>941810.48</v>
      </c>
      <c r="W113" s="96">
        <v>644400</v>
      </c>
      <c r="X113" s="96">
        <v>7500</v>
      </c>
      <c r="Y113" s="118">
        <v>959150</v>
      </c>
      <c r="Z113" s="118">
        <v>576</v>
      </c>
      <c r="AA113" s="118">
        <v>14062</v>
      </c>
      <c r="AB113" s="118">
        <v>617646.03</v>
      </c>
      <c r="AC113" s="118">
        <v>27606.25</v>
      </c>
      <c r="AG113" s="95">
        <f t="shared" si="7"/>
        <v>552371.13</v>
      </c>
      <c r="AH113" s="62">
        <f t="shared" si="8"/>
        <v>6.9</v>
      </c>
      <c r="AI113" s="63">
        <f t="shared" si="9"/>
        <v>552364.23</v>
      </c>
      <c r="AJ113" s="59">
        <f t="shared" si="10"/>
        <v>1593710.48</v>
      </c>
      <c r="AK113" s="58">
        <f t="shared" si="11"/>
        <v>1619040.28</v>
      </c>
      <c r="AL113" s="68">
        <f t="shared" si="12"/>
        <v>-25329.800000000047</v>
      </c>
    </row>
    <row r="114" spans="1:38" ht="15" thickBot="1" x14ac:dyDescent="0.25">
      <c r="A114" s="49" t="s">
        <v>409</v>
      </c>
      <c r="B114" s="49" t="s">
        <v>410</v>
      </c>
      <c r="C114" s="85">
        <v>2707</v>
      </c>
      <c r="D114" s="86" t="s">
        <v>798</v>
      </c>
      <c r="E114" s="283" t="s">
        <v>2010</v>
      </c>
      <c r="F114" s="117">
        <v>497033.63</v>
      </c>
      <c r="G114" s="117">
        <v>20400</v>
      </c>
      <c r="H114" s="117">
        <v>37893.699999999997</v>
      </c>
      <c r="I114" s="283">
        <v>880390.99</v>
      </c>
      <c r="J114" s="283">
        <v>132525.45000000001</v>
      </c>
      <c r="P114" s="283">
        <v>390534.44</v>
      </c>
      <c r="R114" s="283">
        <v>1131001.29</v>
      </c>
      <c r="S114" s="96">
        <v>528548.24</v>
      </c>
      <c r="W114" s="96">
        <v>327840</v>
      </c>
      <c r="Y114" s="118">
        <v>485140</v>
      </c>
      <c r="AB114" s="118">
        <v>305094.55</v>
      </c>
      <c r="AC114" s="118">
        <v>10766.65</v>
      </c>
      <c r="AG114" s="95">
        <f t="shared" si="7"/>
        <v>555327.32999999996</v>
      </c>
      <c r="AH114" s="62">
        <f t="shared" si="8"/>
        <v>0</v>
      </c>
      <c r="AI114" s="63">
        <f t="shared" si="9"/>
        <v>555327.32999999996</v>
      </c>
      <c r="AJ114" s="59">
        <f t="shared" si="10"/>
        <v>856388.24</v>
      </c>
      <c r="AK114" s="58">
        <f t="shared" si="11"/>
        <v>801001.20000000007</v>
      </c>
      <c r="AL114" s="68">
        <f t="shared" si="12"/>
        <v>55387.039999999921</v>
      </c>
    </row>
    <row r="115" spans="1:38" ht="15" thickBot="1" x14ac:dyDescent="0.25">
      <c r="A115" s="49" t="s">
        <v>409</v>
      </c>
      <c r="B115" s="49" t="s">
        <v>410</v>
      </c>
      <c r="C115" s="85">
        <v>4472</v>
      </c>
      <c r="D115" s="86" t="s">
        <v>799</v>
      </c>
      <c r="E115" s="283" t="s">
        <v>2011</v>
      </c>
      <c r="F115" s="117">
        <v>537499.86</v>
      </c>
      <c r="G115" s="117">
        <v>38634.879999999997</v>
      </c>
      <c r="H115" s="117">
        <v>35715.589999999997</v>
      </c>
      <c r="I115" s="283">
        <v>981727.89</v>
      </c>
      <c r="J115" s="283">
        <v>296564.71000000002</v>
      </c>
      <c r="N115" s="263">
        <v>0</v>
      </c>
      <c r="R115" s="283">
        <v>1731639.01</v>
      </c>
      <c r="S115" s="96">
        <v>768153.71</v>
      </c>
      <c r="T115" s="96">
        <v>86089</v>
      </c>
      <c r="W115" s="96">
        <v>779500</v>
      </c>
      <c r="Y115" s="118">
        <v>1088580</v>
      </c>
      <c r="AA115" s="118">
        <v>3480</v>
      </c>
      <c r="AB115" s="118">
        <v>671529.86</v>
      </c>
      <c r="AC115" s="118">
        <v>55746.93</v>
      </c>
      <c r="AG115" s="95">
        <f t="shared" si="7"/>
        <v>611850.32999999996</v>
      </c>
      <c r="AH115" s="62">
        <f t="shared" si="8"/>
        <v>0</v>
      </c>
      <c r="AI115" s="63">
        <f t="shared" si="9"/>
        <v>611850.32999999996</v>
      </c>
      <c r="AJ115" s="59">
        <f t="shared" si="10"/>
        <v>1633742.71</v>
      </c>
      <c r="AK115" s="58">
        <f t="shared" si="11"/>
        <v>1819336.7899999998</v>
      </c>
      <c r="AL115" s="68">
        <f t="shared" si="12"/>
        <v>-185594.07999999984</v>
      </c>
    </row>
    <row r="116" spans="1:38" ht="15" thickBot="1" x14ac:dyDescent="0.25">
      <c r="A116" s="49" t="s">
        <v>409</v>
      </c>
      <c r="B116" s="49" t="s">
        <v>410</v>
      </c>
      <c r="C116" s="85">
        <v>1392</v>
      </c>
      <c r="D116" s="86" t="s">
        <v>800</v>
      </c>
      <c r="E116" s="283" t="s">
        <v>2012</v>
      </c>
      <c r="F116" s="117">
        <v>127522.85</v>
      </c>
      <c r="G116" s="117">
        <v>5500</v>
      </c>
      <c r="H116" s="117">
        <v>28396.44</v>
      </c>
      <c r="I116" s="283">
        <v>599881.52</v>
      </c>
      <c r="J116" s="283">
        <v>196568.3</v>
      </c>
      <c r="K116" s="263">
        <v>0</v>
      </c>
      <c r="N116" s="263">
        <v>24</v>
      </c>
      <c r="Q116" s="283">
        <v>-74.77</v>
      </c>
      <c r="R116" s="283">
        <v>2353915.73</v>
      </c>
      <c r="S116" s="96">
        <v>259804.98</v>
      </c>
      <c r="W116" s="96">
        <v>267260</v>
      </c>
      <c r="Y116" s="118">
        <v>314060</v>
      </c>
      <c r="AA116" s="118">
        <v>1872</v>
      </c>
      <c r="AB116" s="118">
        <v>210195.46</v>
      </c>
      <c r="AC116" s="118">
        <v>52497.02</v>
      </c>
      <c r="AE116" s="118">
        <v>30000</v>
      </c>
      <c r="AG116" s="95">
        <f t="shared" si="7"/>
        <v>161419.29</v>
      </c>
      <c r="AH116" s="62">
        <f t="shared" si="8"/>
        <v>24</v>
      </c>
      <c r="AI116" s="63">
        <f t="shared" si="9"/>
        <v>161395.29</v>
      </c>
      <c r="AJ116" s="59">
        <f t="shared" si="10"/>
        <v>527064.98</v>
      </c>
      <c r="AK116" s="58">
        <f t="shared" si="11"/>
        <v>608624.48</v>
      </c>
      <c r="AL116" s="68">
        <f t="shared" si="12"/>
        <v>-81559.5</v>
      </c>
    </row>
    <row r="117" spans="1:38" ht="15" thickBot="1" x14ac:dyDescent="0.25">
      <c r="A117" s="49" t="s">
        <v>409</v>
      </c>
      <c r="B117" s="49" t="s">
        <v>410</v>
      </c>
      <c r="C117" s="85">
        <v>4729</v>
      </c>
      <c r="D117" s="86" t="s">
        <v>801</v>
      </c>
      <c r="E117" s="283" t="s">
        <v>2013</v>
      </c>
      <c r="F117" s="117">
        <v>786356.91</v>
      </c>
      <c r="G117" s="117">
        <v>78228.31</v>
      </c>
      <c r="H117" s="117">
        <v>75616.63</v>
      </c>
      <c r="I117" s="283">
        <v>2385017.5</v>
      </c>
      <c r="J117" s="283">
        <v>309219.95</v>
      </c>
      <c r="K117" s="263">
        <v>0</v>
      </c>
      <c r="N117" s="263">
        <v>129.94</v>
      </c>
      <c r="Q117" s="283">
        <v>129</v>
      </c>
      <c r="R117" s="283">
        <v>1221990.08</v>
      </c>
      <c r="S117" s="96">
        <v>1357114.34</v>
      </c>
      <c r="U117" s="96">
        <v>143.1</v>
      </c>
      <c r="W117" s="96">
        <v>793600</v>
      </c>
      <c r="Y117" s="118">
        <v>1287090</v>
      </c>
      <c r="Z117" s="118">
        <v>500</v>
      </c>
      <c r="AA117" s="118">
        <v>11760</v>
      </c>
      <c r="AB117" s="118">
        <v>676679.04</v>
      </c>
      <c r="AC117" s="118">
        <v>57362.37</v>
      </c>
      <c r="AG117" s="95">
        <f t="shared" si="7"/>
        <v>940201.85</v>
      </c>
      <c r="AH117" s="62">
        <f t="shared" si="8"/>
        <v>129.94</v>
      </c>
      <c r="AI117" s="63">
        <f t="shared" si="9"/>
        <v>940071.91</v>
      </c>
      <c r="AJ117" s="59">
        <f t="shared" si="10"/>
        <v>2150857.4400000004</v>
      </c>
      <c r="AK117" s="58">
        <f t="shared" si="11"/>
        <v>2033391.4100000001</v>
      </c>
      <c r="AL117" s="68">
        <f t="shared" si="12"/>
        <v>117466.03000000026</v>
      </c>
    </row>
    <row r="118" spans="1:38" ht="15" thickBot="1" x14ac:dyDescent="0.25">
      <c r="A118" s="49" t="s">
        <v>413</v>
      </c>
      <c r="B118" s="49" t="s">
        <v>414</v>
      </c>
      <c r="C118" s="85">
        <v>3571</v>
      </c>
      <c r="D118" s="86" t="s">
        <v>802</v>
      </c>
      <c r="E118" s="283" t="s">
        <v>2014</v>
      </c>
      <c r="F118" s="117">
        <v>555859.54</v>
      </c>
      <c r="G118" s="117">
        <v>0</v>
      </c>
      <c r="H118" s="117">
        <v>88584.62</v>
      </c>
      <c r="I118" s="283">
        <v>982043.14</v>
      </c>
      <c r="J118" s="283">
        <v>44458.03</v>
      </c>
      <c r="L118" s="263">
        <v>40713.599999999999</v>
      </c>
      <c r="M118" s="263">
        <v>28600</v>
      </c>
      <c r="N118" s="263">
        <v>5671</v>
      </c>
      <c r="Q118" s="283">
        <v>1699.11</v>
      </c>
      <c r="R118" s="283">
        <v>1488507.55</v>
      </c>
      <c r="S118" s="96">
        <v>414471.72</v>
      </c>
      <c r="W118" s="96">
        <v>464747.5</v>
      </c>
      <c r="Y118" s="118">
        <v>675927.5</v>
      </c>
      <c r="AB118" s="118">
        <v>124419.93</v>
      </c>
      <c r="AC118" s="118">
        <v>64739.72</v>
      </c>
      <c r="AG118" s="95">
        <f t="shared" si="7"/>
        <v>644444.16000000003</v>
      </c>
      <c r="AH118" s="62">
        <f t="shared" si="8"/>
        <v>74984.600000000006</v>
      </c>
      <c r="AI118" s="63">
        <f t="shared" si="9"/>
        <v>569459.56000000006</v>
      </c>
      <c r="AJ118" s="59">
        <f t="shared" si="10"/>
        <v>879219.22</v>
      </c>
      <c r="AK118" s="58">
        <f t="shared" si="11"/>
        <v>865087.14999999991</v>
      </c>
      <c r="AL118" s="68">
        <f t="shared" si="12"/>
        <v>14132.070000000065</v>
      </c>
    </row>
    <row r="119" spans="1:38" ht="15" thickBot="1" x14ac:dyDescent="0.25">
      <c r="A119" s="49" t="s">
        <v>413</v>
      </c>
      <c r="B119" s="49" t="s">
        <v>414</v>
      </c>
      <c r="C119" s="85">
        <v>3383</v>
      </c>
      <c r="D119" s="86" t="s">
        <v>803</v>
      </c>
      <c r="E119" s="283" t="s">
        <v>2015</v>
      </c>
      <c r="F119" s="117">
        <v>672897.49</v>
      </c>
      <c r="G119" s="117">
        <v>0</v>
      </c>
      <c r="H119" s="117">
        <v>62142.8</v>
      </c>
      <c r="I119" s="283">
        <v>655337.21</v>
      </c>
      <c r="J119" s="283">
        <v>131992.95999999999</v>
      </c>
      <c r="L119" s="263">
        <v>19204</v>
      </c>
      <c r="M119" s="263">
        <v>125700</v>
      </c>
      <c r="N119" s="263">
        <v>0</v>
      </c>
      <c r="R119" s="283">
        <v>1247302.3600000001</v>
      </c>
      <c r="S119" s="96">
        <v>364279.62</v>
      </c>
      <c r="W119" s="96">
        <v>402450</v>
      </c>
      <c r="Y119" s="118">
        <v>527450</v>
      </c>
      <c r="AB119" s="118">
        <v>131982.89000000001</v>
      </c>
      <c r="AC119" s="118">
        <v>55007.89</v>
      </c>
      <c r="AG119" s="95">
        <f t="shared" si="7"/>
        <v>735040.29</v>
      </c>
      <c r="AH119" s="62">
        <f t="shared" si="8"/>
        <v>144904</v>
      </c>
      <c r="AI119" s="63">
        <f t="shared" si="9"/>
        <v>590136.29</v>
      </c>
      <c r="AJ119" s="59">
        <f t="shared" si="10"/>
        <v>766729.62</v>
      </c>
      <c r="AK119" s="58">
        <f t="shared" si="11"/>
        <v>714440.78</v>
      </c>
      <c r="AL119" s="68">
        <f t="shared" si="12"/>
        <v>52288.839999999967</v>
      </c>
    </row>
    <row r="120" spans="1:38" ht="15" thickBot="1" x14ac:dyDescent="0.25">
      <c r="A120" s="49" t="s">
        <v>413</v>
      </c>
      <c r="B120" s="49" t="s">
        <v>414</v>
      </c>
      <c r="C120" s="85">
        <v>3666</v>
      </c>
      <c r="D120" s="86" t="s">
        <v>804</v>
      </c>
      <c r="E120" s="283" t="s">
        <v>2016</v>
      </c>
      <c r="F120" s="117">
        <v>743203.03</v>
      </c>
      <c r="G120" s="117">
        <v>0</v>
      </c>
      <c r="H120" s="117">
        <v>13282.37</v>
      </c>
      <c r="I120" s="283">
        <v>579211.31999999995</v>
      </c>
      <c r="J120" s="283">
        <v>14561.43</v>
      </c>
      <c r="K120" s="263">
        <v>0</v>
      </c>
      <c r="L120" s="263">
        <v>23059.95</v>
      </c>
      <c r="N120" s="263">
        <v>6340.4</v>
      </c>
      <c r="R120" s="283">
        <v>1693308.65</v>
      </c>
      <c r="S120" s="96">
        <v>466002.71</v>
      </c>
      <c r="W120" s="96">
        <v>683180</v>
      </c>
      <c r="X120" s="96">
        <v>420</v>
      </c>
      <c r="Y120" s="118">
        <v>926630</v>
      </c>
      <c r="AB120" s="118">
        <v>169158.65</v>
      </c>
      <c r="AC120" s="118">
        <v>45133.67</v>
      </c>
      <c r="AG120" s="95">
        <f t="shared" si="7"/>
        <v>756485.4</v>
      </c>
      <c r="AH120" s="62">
        <f t="shared" si="8"/>
        <v>29400.35</v>
      </c>
      <c r="AI120" s="63">
        <f t="shared" si="9"/>
        <v>727085.05</v>
      </c>
      <c r="AJ120" s="59">
        <f t="shared" si="10"/>
        <v>1149602.71</v>
      </c>
      <c r="AK120" s="58">
        <f t="shared" si="11"/>
        <v>1140922.3199999998</v>
      </c>
      <c r="AL120" s="68">
        <f t="shared" si="12"/>
        <v>8680.3900000001304</v>
      </c>
    </row>
    <row r="121" spans="1:38" ht="15" thickBot="1" x14ac:dyDescent="0.25">
      <c r="A121" s="49" t="s">
        <v>413</v>
      </c>
      <c r="B121" s="49" t="s">
        <v>414</v>
      </c>
      <c r="C121" s="85">
        <v>4139</v>
      </c>
      <c r="D121" s="86" t="s">
        <v>805</v>
      </c>
      <c r="E121" s="283" t="s">
        <v>2017</v>
      </c>
      <c r="F121" s="117">
        <v>588587.28</v>
      </c>
      <c r="G121" s="117">
        <v>0</v>
      </c>
      <c r="H121" s="117">
        <v>166571.99</v>
      </c>
      <c r="I121" s="283">
        <v>1053350.1499999999</v>
      </c>
      <c r="J121" s="283">
        <v>27912.34</v>
      </c>
      <c r="L121" s="263">
        <v>50010.91</v>
      </c>
      <c r="M121" s="263">
        <v>106761</v>
      </c>
      <c r="N121" s="263">
        <v>0</v>
      </c>
      <c r="Q121" s="283">
        <v>-37500</v>
      </c>
      <c r="R121" s="283">
        <v>2084116.46</v>
      </c>
      <c r="S121" s="96">
        <v>649887.85</v>
      </c>
      <c r="W121" s="96">
        <v>423895</v>
      </c>
      <c r="Y121" s="118">
        <v>612995</v>
      </c>
      <c r="AB121" s="118">
        <v>142525.26999999999</v>
      </c>
      <c r="AC121" s="118">
        <v>118114.76</v>
      </c>
      <c r="AG121" s="95">
        <f t="shared" si="7"/>
        <v>755159.27</v>
      </c>
      <c r="AH121" s="62">
        <f t="shared" si="8"/>
        <v>156771.91</v>
      </c>
      <c r="AI121" s="63">
        <f t="shared" si="9"/>
        <v>598387.36</v>
      </c>
      <c r="AJ121" s="59">
        <f t="shared" si="10"/>
        <v>1073782.8500000001</v>
      </c>
      <c r="AK121" s="58">
        <f t="shared" si="11"/>
        <v>873635.03</v>
      </c>
      <c r="AL121" s="68">
        <f t="shared" si="12"/>
        <v>200147.82000000007</v>
      </c>
    </row>
    <row r="122" spans="1:38" ht="15" thickBot="1" x14ac:dyDescent="0.25">
      <c r="A122" s="49" t="s">
        <v>413</v>
      </c>
      <c r="B122" s="49" t="s">
        <v>414</v>
      </c>
      <c r="C122" s="85">
        <v>1457</v>
      </c>
      <c r="D122" s="86" t="s">
        <v>806</v>
      </c>
      <c r="E122" s="283" t="s">
        <v>2018</v>
      </c>
      <c r="F122" s="117">
        <v>320389.89</v>
      </c>
      <c r="G122" s="117">
        <v>0</v>
      </c>
      <c r="H122" s="117">
        <v>108413.45</v>
      </c>
      <c r="I122" s="283">
        <v>320287.11</v>
      </c>
      <c r="J122" s="283">
        <v>16428.240000000002</v>
      </c>
      <c r="L122" s="263">
        <v>21201.49</v>
      </c>
      <c r="M122" s="263">
        <v>60000</v>
      </c>
      <c r="N122" s="263">
        <v>2449</v>
      </c>
      <c r="Q122" s="283">
        <v>-2713.11</v>
      </c>
      <c r="R122" s="283">
        <v>345503.07</v>
      </c>
      <c r="S122" s="96">
        <v>450505.76</v>
      </c>
      <c r="W122" s="96">
        <v>375920</v>
      </c>
      <c r="Y122" s="118">
        <v>604070</v>
      </c>
      <c r="AB122" s="118">
        <v>119356.67</v>
      </c>
      <c r="AC122" s="118">
        <v>19706.580000000002</v>
      </c>
      <c r="AG122" s="95">
        <f t="shared" si="7"/>
        <v>428803.34</v>
      </c>
      <c r="AH122" s="62">
        <f t="shared" si="8"/>
        <v>83650.490000000005</v>
      </c>
      <c r="AI122" s="63">
        <f t="shared" si="9"/>
        <v>345152.85000000003</v>
      </c>
      <c r="AJ122" s="59">
        <f t="shared" si="10"/>
        <v>826425.76</v>
      </c>
      <c r="AK122" s="58">
        <f t="shared" si="11"/>
        <v>743133.25</v>
      </c>
      <c r="AL122" s="68">
        <f t="shared" si="12"/>
        <v>83292.510000000009</v>
      </c>
    </row>
    <row r="123" spans="1:38" ht="15" thickBot="1" x14ac:dyDescent="0.25">
      <c r="A123" s="49" t="s">
        <v>413</v>
      </c>
      <c r="B123" s="49" t="s">
        <v>414</v>
      </c>
      <c r="C123" s="85">
        <v>2356</v>
      </c>
      <c r="D123" s="86" t="s">
        <v>807</v>
      </c>
      <c r="E123" s="283" t="s">
        <v>2026</v>
      </c>
      <c r="F123" s="117">
        <v>427326.35</v>
      </c>
      <c r="G123" s="117">
        <v>0</v>
      </c>
      <c r="H123" s="117">
        <v>73744.92</v>
      </c>
      <c r="I123" s="283">
        <v>624836.81000000006</v>
      </c>
      <c r="J123" s="283">
        <v>-62915.15</v>
      </c>
      <c r="K123" s="263">
        <v>0</v>
      </c>
      <c r="L123" s="263">
        <v>13261.32</v>
      </c>
      <c r="N123" s="263">
        <v>0</v>
      </c>
      <c r="Q123" s="283">
        <v>194908.08</v>
      </c>
      <c r="R123" s="283">
        <v>2439641.09</v>
      </c>
      <c r="S123" s="96">
        <v>257311.55</v>
      </c>
      <c r="T123" s="96">
        <v>53538</v>
      </c>
      <c r="W123" s="96">
        <v>378050</v>
      </c>
      <c r="Y123" s="118">
        <v>484550</v>
      </c>
      <c r="AB123" s="118">
        <v>159297.37</v>
      </c>
      <c r="AC123" s="118">
        <v>95163.42</v>
      </c>
      <c r="AG123" s="95">
        <f t="shared" si="7"/>
        <v>501071.26999999996</v>
      </c>
      <c r="AH123" s="62">
        <f t="shared" si="8"/>
        <v>13261.32</v>
      </c>
      <c r="AI123" s="63">
        <f t="shared" si="9"/>
        <v>487809.94999999995</v>
      </c>
      <c r="AJ123" s="59">
        <f t="shared" si="10"/>
        <v>688899.55</v>
      </c>
      <c r="AK123" s="58">
        <f t="shared" si="11"/>
        <v>739010.79</v>
      </c>
      <c r="AL123" s="68">
        <f t="shared" si="12"/>
        <v>-50111.239999999991</v>
      </c>
    </row>
    <row r="124" spans="1:38" ht="15" thickBot="1" x14ac:dyDescent="0.25">
      <c r="A124" s="49" t="s">
        <v>413</v>
      </c>
      <c r="B124" s="49" t="s">
        <v>414</v>
      </c>
      <c r="C124" s="85">
        <v>3094</v>
      </c>
      <c r="D124" s="86" t="s">
        <v>808</v>
      </c>
      <c r="E124" s="283" t="s">
        <v>2028</v>
      </c>
      <c r="F124" s="117">
        <v>553481.31999999995</v>
      </c>
      <c r="G124" s="117">
        <v>0</v>
      </c>
      <c r="H124" s="117">
        <v>152035.66</v>
      </c>
      <c r="I124" s="283">
        <v>758776.34</v>
      </c>
      <c r="J124" s="283">
        <v>100035.34</v>
      </c>
      <c r="L124" s="263">
        <v>26897.26</v>
      </c>
      <c r="M124" s="263">
        <v>93550</v>
      </c>
      <c r="N124" s="263">
        <v>3868.01</v>
      </c>
      <c r="Q124" s="283">
        <v>-59992</v>
      </c>
      <c r="R124" s="283">
        <v>3028722.67</v>
      </c>
      <c r="S124" s="96">
        <v>608386.39</v>
      </c>
      <c r="W124" s="96">
        <v>497454</v>
      </c>
      <c r="Y124" s="118">
        <v>747004</v>
      </c>
      <c r="AB124" s="118">
        <v>131213.68</v>
      </c>
      <c r="AC124" s="118">
        <v>77282.710000000006</v>
      </c>
      <c r="AG124" s="95">
        <f t="shared" si="7"/>
        <v>705516.98</v>
      </c>
      <c r="AH124" s="62">
        <f t="shared" si="8"/>
        <v>124315.26999999999</v>
      </c>
      <c r="AI124" s="63">
        <f t="shared" si="9"/>
        <v>581201.71</v>
      </c>
      <c r="AJ124" s="59">
        <f t="shared" si="10"/>
        <v>1105840.3900000001</v>
      </c>
      <c r="AK124" s="58">
        <f t="shared" si="11"/>
        <v>955500.3899999999</v>
      </c>
      <c r="AL124" s="68">
        <f t="shared" si="12"/>
        <v>150340.00000000023</v>
      </c>
    </row>
    <row r="125" spans="1:38" ht="15" thickBot="1" x14ac:dyDescent="0.25">
      <c r="A125" s="49" t="s">
        <v>413</v>
      </c>
      <c r="B125" s="49" t="s">
        <v>414</v>
      </c>
      <c r="C125" s="85">
        <v>2499</v>
      </c>
      <c r="D125" s="86" t="s">
        <v>809</v>
      </c>
      <c r="E125" s="283" t="s">
        <v>2030</v>
      </c>
      <c r="F125" s="117">
        <v>227950.51</v>
      </c>
      <c r="G125" s="117">
        <v>0</v>
      </c>
      <c r="H125" s="117">
        <v>27875.439999999999</v>
      </c>
      <c r="I125" s="283">
        <v>1002026.56</v>
      </c>
      <c r="J125" s="283">
        <v>99738.77</v>
      </c>
      <c r="L125" s="263">
        <v>40953.79</v>
      </c>
      <c r="M125" s="263">
        <v>47600</v>
      </c>
      <c r="N125" s="263">
        <v>0</v>
      </c>
      <c r="Q125" s="283">
        <v>-18706.830000000002</v>
      </c>
      <c r="R125" s="283">
        <v>3118920.11</v>
      </c>
      <c r="S125" s="96">
        <v>363964.89</v>
      </c>
      <c r="W125" s="96">
        <v>579392.5</v>
      </c>
      <c r="Y125" s="118">
        <v>794292.5</v>
      </c>
      <c r="AB125" s="118">
        <v>102815.86</v>
      </c>
      <c r="AC125" s="118">
        <v>89294.82</v>
      </c>
      <c r="AG125" s="95">
        <f t="shared" si="7"/>
        <v>255825.95</v>
      </c>
      <c r="AH125" s="62">
        <f t="shared" si="8"/>
        <v>88553.790000000008</v>
      </c>
      <c r="AI125" s="63">
        <f t="shared" si="9"/>
        <v>167272.16</v>
      </c>
      <c r="AJ125" s="59">
        <f t="shared" si="10"/>
        <v>943357.39</v>
      </c>
      <c r="AK125" s="58">
        <f t="shared" si="11"/>
        <v>986403.17999999993</v>
      </c>
      <c r="AL125" s="68">
        <f t="shared" si="12"/>
        <v>-43045.789999999921</v>
      </c>
    </row>
    <row r="126" spans="1:38" ht="15" thickBot="1" x14ac:dyDescent="0.25">
      <c r="A126" s="49" t="s">
        <v>417</v>
      </c>
      <c r="B126" s="49" t="s">
        <v>418</v>
      </c>
      <c r="C126" s="85">
        <v>5132</v>
      </c>
      <c r="D126" s="86" t="s">
        <v>810</v>
      </c>
      <c r="E126" s="283" t="s">
        <v>1997</v>
      </c>
      <c r="F126" s="117">
        <v>370067.7</v>
      </c>
      <c r="G126" s="117">
        <v>70273</v>
      </c>
      <c r="H126" s="117">
        <v>48997.440000000002</v>
      </c>
      <c r="I126" s="283">
        <v>910444.33</v>
      </c>
      <c r="J126" s="283">
        <v>168799.47</v>
      </c>
      <c r="K126" s="263">
        <v>0</v>
      </c>
      <c r="L126" s="263">
        <v>102586.4</v>
      </c>
      <c r="N126" s="263">
        <v>1882.18</v>
      </c>
      <c r="O126" s="283">
        <v>85640</v>
      </c>
      <c r="P126" s="283">
        <v>-1269160.81</v>
      </c>
      <c r="Q126" s="283">
        <v>-15551</v>
      </c>
      <c r="R126" s="283">
        <v>2656385</v>
      </c>
      <c r="S126" s="96">
        <v>762008.7</v>
      </c>
      <c r="W126" s="96">
        <v>812837</v>
      </c>
      <c r="Y126" s="118">
        <v>1174487</v>
      </c>
      <c r="AB126" s="118">
        <v>233159.04000000001</v>
      </c>
      <c r="AC126" s="118">
        <v>93442.99</v>
      </c>
      <c r="AG126" s="95">
        <f t="shared" si="7"/>
        <v>489338.14</v>
      </c>
      <c r="AH126" s="62">
        <f t="shared" si="8"/>
        <v>104468.57999999999</v>
      </c>
      <c r="AI126" s="63">
        <f t="shared" si="9"/>
        <v>384869.56000000006</v>
      </c>
      <c r="AJ126" s="59">
        <f t="shared" si="10"/>
        <v>1574845.7</v>
      </c>
      <c r="AK126" s="58">
        <f t="shared" si="11"/>
        <v>1501089.03</v>
      </c>
      <c r="AL126" s="68">
        <f t="shared" si="12"/>
        <v>73756.669999999925</v>
      </c>
    </row>
    <row r="127" spans="1:38" ht="15" thickBot="1" x14ac:dyDescent="0.25">
      <c r="A127" s="49" t="s">
        <v>417</v>
      </c>
      <c r="B127" s="49" t="s">
        <v>418</v>
      </c>
      <c r="C127" s="85">
        <v>2779</v>
      </c>
      <c r="D127" s="86" t="s">
        <v>811</v>
      </c>
      <c r="E127" s="283" t="s">
        <v>1998</v>
      </c>
      <c r="F127" s="117">
        <v>421651.92</v>
      </c>
      <c r="G127" s="117">
        <v>44843</v>
      </c>
      <c r="H127" s="117">
        <v>27702.97</v>
      </c>
      <c r="I127" s="283">
        <v>268697.99</v>
      </c>
      <c r="J127" s="283">
        <v>173810.53</v>
      </c>
      <c r="L127" s="263">
        <v>36927.43</v>
      </c>
      <c r="P127" s="283">
        <v>-1849130.55</v>
      </c>
      <c r="Q127" s="283">
        <v>-684</v>
      </c>
      <c r="R127" s="283">
        <v>2668500</v>
      </c>
      <c r="S127" s="96">
        <v>501224.07</v>
      </c>
      <c r="W127" s="96">
        <v>729015</v>
      </c>
      <c r="Y127" s="118">
        <v>897681</v>
      </c>
      <c r="AB127" s="118">
        <v>170858.54</v>
      </c>
      <c r="AC127" s="118">
        <v>48327.95</v>
      </c>
      <c r="AG127" s="95">
        <f t="shared" si="7"/>
        <v>494197.89</v>
      </c>
      <c r="AH127" s="62">
        <f t="shared" si="8"/>
        <v>36927.43</v>
      </c>
      <c r="AI127" s="63">
        <f t="shared" si="9"/>
        <v>457270.46</v>
      </c>
      <c r="AJ127" s="59">
        <f t="shared" si="10"/>
        <v>1230239.07</v>
      </c>
      <c r="AK127" s="58">
        <f t="shared" si="11"/>
        <v>1116867.49</v>
      </c>
      <c r="AL127" s="68">
        <f t="shared" si="12"/>
        <v>113371.58000000007</v>
      </c>
    </row>
    <row r="128" spans="1:38" ht="15" thickBot="1" x14ac:dyDescent="0.25">
      <c r="A128" s="49" t="s">
        <v>417</v>
      </c>
      <c r="B128" s="49" t="s">
        <v>418</v>
      </c>
      <c r="C128" s="85">
        <v>5936</v>
      </c>
      <c r="D128" s="86" t="s">
        <v>812</v>
      </c>
      <c r="E128" s="283" t="s">
        <v>2001</v>
      </c>
      <c r="F128" s="117">
        <v>849901.98</v>
      </c>
      <c r="G128" s="117">
        <v>76321.25</v>
      </c>
      <c r="H128" s="117">
        <v>27331.19</v>
      </c>
      <c r="I128" s="283">
        <v>5059015.95</v>
      </c>
      <c r="J128" s="283">
        <v>83997.01</v>
      </c>
      <c r="K128" s="263">
        <v>0</v>
      </c>
      <c r="L128" s="263">
        <v>267066.81</v>
      </c>
      <c r="M128" s="263">
        <v>395730</v>
      </c>
      <c r="N128" s="263">
        <v>1344.41</v>
      </c>
      <c r="P128" s="283">
        <v>-3816502.6</v>
      </c>
      <c r="Q128" s="283">
        <v>-1905</v>
      </c>
      <c r="R128" s="283">
        <v>9526566.6699999999</v>
      </c>
      <c r="S128" s="96">
        <v>803954.75</v>
      </c>
      <c r="W128" s="96">
        <v>711408</v>
      </c>
      <c r="X128" s="96">
        <v>137557</v>
      </c>
      <c r="Y128" s="118">
        <v>1153853</v>
      </c>
      <c r="AA128" s="118">
        <v>3280</v>
      </c>
      <c r="AB128" s="118">
        <v>470027.41</v>
      </c>
      <c r="AC128" s="118">
        <v>195889.75</v>
      </c>
      <c r="AG128" s="95">
        <f t="shared" si="7"/>
        <v>953554.41999999993</v>
      </c>
      <c r="AH128" s="62">
        <f t="shared" si="8"/>
        <v>664141.22000000009</v>
      </c>
      <c r="AI128" s="63">
        <f t="shared" si="9"/>
        <v>289413.19999999984</v>
      </c>
      <c r="AJ128" s="59">
        <f t="shared" si="10"/>
        <v>1652919.75</v>
      </c>
      <c r="AK128" s="58">
        <f t="shared" si="11"/>
        <v>1823050.16</v>
      </c>
      <c r="AL128" s="68">
        <f t="shared" si="12"/>
        <v>-170130.40999999992</v>
      </c>
    </row>
    <row r="129" spans="1:38" ht="15" thickBot="1" x14ac:dyDescent="0.25">
      <c r="A129" s="49" t="s">
        <v>417</v>
      </c>
      <c r="B129" s="49" t="s">
        <v>418</v>
      </c>
      <c r="C129" s="85">
        <v>2905</v>
      </c>
      <c r="D129" s="86" t="s">
        <v>813</v>
      </c>
      <c r="E129" s="283" t="s">
        <v>2003</v>
      </c>
      <c r="F129" s="117">
        <v>421843.4</v>
      </c>
      <c r="G129" s="117">
        <v>36298</v>
      </c>
      <c r="H129" s="117">
        <v>0</v>
      </c>
      <c r="I129" s="283">
        <v>398239.83</v>
      </c>
      <c r="J129" s="283">
        <v>167066.75</v>
      </c>
      <c r="K129" s="263">
        <v>0</v>
      </c>
      <c r="L129" s="263">
        <v>82732.990000000005</v>
      </c>
      <c r="N129" s="263">
        <v>205.61</v>
      </c>
      <c r="O129" s="283">
        <v>155940</v>
      </c>
      <c r="P129" s="283">
        <v>-1815370.57</v>
      </c>
      <c r="Q129" s="283">
        <v>245.79</v>
      </c>
      <c r="R129" s="283">
        <v>2647000</v>
      </c>
      <c r="S129" s="96">
        <v>398715.51</v>
      </c>
      <c r="W129" s="96">
        <v>389393</v>
      </c>
      <c r="Y129" s="118">
        <v>611447</v>
      </c>
      <c r="AB129" s="118">
        <v>121748.44</v>
      </c>
      <c r="AC129" s="118">
        <v>36143.56</v>
      </c>
      <c r="AG129" s="95">
        <f t="shared" si="7"/>
        <v>458141.4</v>
      </c>
      <c r="AH129" s="62">
        <f t="shared" si="8"/>
        <v>82938.600000000006</v>
      </c>
      <c r="AI129" s="63">
        <f t="shared" si="9"/>
        <v>375202.80000000005</v>
      </c>
      <c r="AJ129" s="59">
        <f t="shared" si="10"/>
        <v>788108.51</v>
      </c>
      <c r="AK129" s="58">
        <f t="shared" si="11"/>
        <v>769339</v>
      </c>
      <c r="AL129" s="68">
        <f t="shared" si="12"/>
        <v>18769.510000000009</v>
      </c>
    </row>
    <row r="130" spans="1:38" ht="15" thickBot="1" x14ac:dyDescent="0.25">
      <c r="A130" s="49" t="s">
        <v>417</v>
      </c>
      <c r="B130" s="49" t="s">
        <v>418</v>
      </c>
      <c r="C130" s="85">
        <v>2680</v>
      </c>
      <c r="D130" s="86" t="s">
        <v>814</v>
      </c>
      <c r="E130" s="283" t="s">
        <v>2029</v>
      </c>
      <c r="F130" s="117">
        <v>222938.65</v>
      </c>
      <c r="G130" s="117">
        <v>624</v>
      </c>
      <c r="H130" s="117">
        <v>6619.7</v>
      </c>
      <c r="I130" s="283">
        <v>484035.74</v>
      </c>
      <c r="J130" s="283">
        <v>64614.61</v>
      </c>
      <c r="L130" s="263">
        <v>150169.01</v>
      </c>
      <c r="N130" s="263">
        <v>15</v>
      </c>
      <c r="P130" s="283">
        <v>-1237394.6599999999</v>
      </c>
      <c r="R130" s="283">
        <v>1913700</v>
      </c>
      <c r="S130" s="96">
        <v>40233.26</v>
      </c>
      <c r="W130" s="96">
        <v>72727.600000000006</v>
      </c>
      <c r="Y130" s="118">
        <v>110591.6</v>
      </c>
      <c r="AB130" s="118">
        <v>24788.9</v>
      </c>
      <c r="AC130" s="118">
        <v>11595.51</v>
      </c>
      <c r="AG130" s="95">
        <f t="shared" si="7"/>
        <v>230182.35</v>
      </c>
      <c r="AH130" s="62">
        <f t="shared" si="8"/>
        <v>150184.01</v>
      </c>
      <c r="AI130" s="63">
        <f t="shared" si="9"/>
        <v>79998.34</v>
      </c>
      <c r="AJ130" s="59">
        <f t="shared" si="10"/>
        <v>112960.86000000002</v>
      </c>
      <c r="AK130" s="58">
        <f t="shared" si="11"/>
        <v>146976.01</v>
      </c>
      <c r="AL130" s="68">
        <f t="shared" si="12"/>
        <v>-34015.149999999994</v>
      </c>
    </row>
  </sheetData>
  <autoFilter ref="A1:AL13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6"/>
  <sheetViews>
    <sheetView zoomScale="110" zoomScaleNormal="110" workbookViewId="0">
      <selection sqref="A1:Z1048576"/>
    </sheetView>
  </sheetViews>
  <sheetFormatPr defaultColWidth="9" defaultRowHeight="14.25" x14ac:dyDescent="0.2"/>
  <cols>
    <col min="1" max="1" width="39" style="283" bestFit="1" customWidth="1"/>
    <col min="2" max="2" width="32.125" style="117" bestFit="1" customWidth="1"/>
    <col min="3" max="3" width="31.25" style="117" bestFit="1" customWidth="1"/>
    <col min="4" max="4" width="23" style="117" bestFit="1" customWidth="1"/>
    <col min="5" max="5" width="22.75" style="117" bestFit="1" customWidth="1"/>
    <col min="6" max="7" width="16.75" style="283" bestFit="1" customWidth="1"/>
    <col min="8" max="8" width="16.875" style="263" bestFit="1" customWidth="1"/>
    <col min="9" max="9" width="19.125" style="263" bestFit="1" customWidth="1"/>
    <col min="10" max="10" width="18.375" style="263" bestFit="1" customWidth="1"/>
    <col min="11" max="11" width="20.375" style="263" bestFit="1" customWidth="1"/>
    <col min="12" max="12" width="22.625" style="283" bestFit="1" customWidth="1"/>
    <col min="13" max="13" width="26.75" style="283" bestFit="1" customWidth="1"/>
    <col min="14" max="14" width="26.875" style="283" bestFit="1" customWidth="1"/>
    <col min="15" max="15" width="17" style="283" bestFit="1" customWidth="1"/>
    <col min="16" max="16" width="43.125" style="96" bestFit="1" customWidth="1"/>
    <col min="17" max="17" width="43.875" style="96" bestFit="1" customWidth="1"/>
    <col min="18" max="18" width="28" style="96" bestFit="1" customWidth="1"/>
    <col min="19" max="19" width="37.5" style="96" bestFit="1" customWidth="1"/>
    <col min="20" max="20" width="53.375" style="96" bestFit="1" customWidth="1"/>
    <col min="21" max="21" width="54.875" style="118" bestFit="1" customWidth="1"/>
    <col min="22" max="22" width="19.375" style="118" bestFit="1" customWidth="1"/>
    <col min="23" max="23" width="25.75" style="118" bestFit="1" customWidth="1"/>
    <col min="24" max="24" width="24.125" style="118" bestFit="1" customWidth="1"/>
    <col min="25" max="25" width="41.25" style="118" bestFit="1" customWidth="1"/>
    <col min="26" max="26" width="29.875" style="118" bestFit="1" customWidth="1"/>
    <col min="27" max="27" width="32.125" style="283" bestFit="1" customWidth="1"/>
    <col min="28" max="28" width="32.375" style="283" bestFit="1" customWidth="1"/>
    <col min="29" max="29" width="34.25" style="283" bestFit="1" customWidth="1"/>
    <col min="30" max="30" width="33.125" style="283" bestFit="1" customWidth="1"/>
    <col min="31" max="16384" width="9" style="283"/>
  </cols>
  <sheetData>
    <row r="1" spans="1:26" x14ac:dyDescent="0.2">
      <c r="A1" s="283" t="s">
        <v>590</v>
      </c>
      <c r="B1" s="117" t="s">
        <v>1437</v>
      </c>
      <c r="C1" s="117" t="s">
        <v>1438</v>
      </c>
      <c r="D1" s="117" t="s">
        <v>1439</v>
      </c>
      <c r="E1" s="117" t="s">
        <v>1440</v>
      </c>
      <c r="F1" s="283" t="s">
        <v>1441</v>
      </c>
      <c r="G1" s="283" t="s">
        <v>1442</v>
      </c>
      <c r="H1" s="263" t="s">
        <v>1445</v>
      </c>
      <c r="I1" s="263" t="s">
        <v>1446</v>
      </c>
      <c r="J1" s="263" t="s">
        <v>1447</v>
      </c>
      <c r="K1" s="263" t="s">
        <v>1448</v>
      </c>
      <c r="L1" s="283" t="s">
        <v>1449</v>
      </c>
      <c r="M1" s="283" t="s">
        <v>1450</v>
      </c>
      <c r="N1" s="283" t="s">
        <v>1451</v>
      </c>
      <c r="O1" s="283" t="s">
        <v>1452</v>
      </c>
      <c r="P1" s="96" t="s">
        <v>1454</v>
      </c>
      <c r="Q1" s="96" t="s">
        <v>1455</v>
      </c>
      <c r="R1" s="96" t="s">
        <v>1456</v>
      </c>
      <c r="S1" s="96" t="s">
        <v>1457</v>
      </c>
      <c r="T1" s="96" t="s">
        <v>1458</v>
      </c>
      <c r="U1" s="118" t="s">
        <v>1459</v>
      </c>
      <c r="V1" s="118" t="s">
        <v>1460</v>
      </c>
      <c r="W1" s="118" t="s">
        <v>1461</v>
      </c>
      <c r="X1" s="118" t="s">
        <v>1462</v>
      </c>
      <c r="Y1" s="118" t="s">
        <v>1463</v>
      </c>
      <c r="Z1" s="118" t="s">
        <v>1466</v>
      </c>
    </row>
    <row r="2" spans="1:26" x14ac:dyDescent="0.2">
      <c r="A2" s="283" t="s">
        <v>591</v>
      </c>
      <c r="B2" s="117" t="s">
        <v>1467</v>
      </c>
      <c r="C2" s="117" t="s">
        <v>1468</v>
      </c>
      <c r="D2" s="117" t="s">
        <v>1469</v>
      </c>
      <c r="E2" s="117" t="s">
        <v>1470</v>
      </c>
      <c r="F2" s="283" t="s">
        <v>1471</v>
      </c>
      <c r="G2" s="283" t="s">
        <v>1472</v>
      </c>
      <c r="H2" s="263" t="s">
        <v>1475</v>
      </c>
      <c r="I2" s="263" t="s">
        <v>1476</v>
      </c>
      <c r="J2" s="263" t="s">
        <v>1477</v>
      </c>
      <c r="K2" s="263" t="s">
        <v>1478</v>
      </c>
      <c r="L2" s="283" t="s">
        <v>1479</v>
      </c>
      <c r="M2" s="283" t="s">
        <v>1480</v>
      </c>
      <c r="N2" s="283" t="s">
        <v>1481</v>
      </c>
      <c r="O2" s="283" t="s">
        <v>1482</v>
      </c>
      <c r="P2" s="96" t="s">
        <v>1484</v>
      </c>
      <c r="Q2" s="96" t="s">
        <v>1485</v>
      </c>
      <c r="R2" s="96" t="s">
        <v>1486</v>
      </c>
      <c r="S2" s="96" t="s">
        <v>1487</v>
      </c>
      <c r="T2" s="96" t="s">
        <v>1488</v>
      </c>
      <c r="U2" s="118" t="s">
        <v>1489</v>
      </c>
      <c r="V2" s="118" t="s">
        <v>1490</v>
      </c>
      <c r="W2" s="118" t="s">
        <v>1491</v>
      </c>
      <c r="X2" s="118" t="s">
        <v>1492</v>
      </c>
      <c r="Y2" s="118" t="s">
        <v>1493</v>
      </c>
      <c r="Z2" s="118" t="s">
        <v>1496</v>
      </c>
    </row>
    <row r="3" spans="1:26" x14ac:dyDescent="0.2">
      <c r="A3" s="283" t="s">
        <v>592</v>
      </c>
      <c r="B3" s="117">
        <v>39288538.649999999</v>
      </c>
      <c r="C3" s="117">
        <v>4102424.75</v>
      </c>
      <c r="D3" s="117">
        <v>3185194.89</v>
      </c>
      <c r="E3" s="117">
        <v>272.02</v>
      </c>
      <c r="F3" s="283">
        <v>76990480.269999996</v>
      </c>
      <c r="G3" s="283">
        <v>38042381.939999998</v>
      </c>
      <c r="H3" s="263">
        <v>455737.83</v>
      </c>
      <c r="I3" s="263">
        <v>1787683.28</v>
      </c>
      <c r="J3" s="263">
        <v>110000</v>
      </c>
      <c r="K3" s="263">
        <v>2907928.36</v>
      </c>
      <c r="L3" s="283">
        <v>449682.88</v>
      </c>
      <c r="M3" s="283">
        <v>-2499278.48</v>
      </c>
      <c r="N3" s="283">
        <v>21453236.210000001</v>
      </c>
      <c r="O3" s="283">
        <v>134764286.09</v>
      </c>
      <c r="P3" s="96">
        <v>50521327.560000002</v>
      </c>
      <c r="Q3" s="96">
        <v>3305141.56</v>
      </c>
      <c r="R3" s="96">
        <v>13376.97</v>
      </c>
      <c r="S3" s="96">
        <v>53968497.630000003</v>
      </c>
      <c r="T3" s="96">
        <v>7743936.8300000001</v>
      </c>
      <c r="U3" s="118">
        <v>71143000.939999998</v>
      </c>
      <c r="V3" s="118">
        <v>6500</v>
      </c>
      <c r="W3" s="118">
        <v>95373.81</v>
      </c>
      <c r="X3" s="118">
        <v>22708515.48</v>
      </c>
      <c r="Y3" s="118">
        <v>15264091.529999999</v>
      </c>
      <c r="Z3" s="118">
        <v>2155449.2200000002</v>
      </c>
    </row>
    <row r="4" spans="1:26" x14ac:dyDescent="0.2">
      <c r="A4" s="283" t="s">
        <v>1819</v>
      </c>
      <c r="B4" s="117">
        <v>702060.74</v>
      </c>
      <c r="D4" s="117">
        <v>36757</v>
      </c>
      <c r="E4" s="117">
        <v>0</v>
      </c>
      <c r="F4" s="283">
        <v>9</v>
      </c>
      <c r="G4" s="283">
        <v>821228.03</v>
      </c>
      <c r="H4" s="263">
        <v>0</v>
      </c>
      <c r="I4" s="263">
        <v>9784.2099999999991</v>
      </c>
      <c r="J4" s="263">
        <v>8000</v>
      </c>
      <c r="K4" s="263">
        <v>44070.04</v>
      </c>
      <c r="N4" s="283">
        <v>282284.08</v>
      </c>
      <c r="O4" s="283">
        <v>560321.12</v>
      </c>
      <c r="P4" s="96">
        <v>142800</v>
      </c>
      <c r="R4" s="96">
        <v>45.5</v>
      </c>
      <c r="S4" s="96">
        <v>1403201.8</v>
      </c>
      <c r="T4" s="96">
        <v>1040456.79</v>
      </c>
      <c r="U4" s="118">
        <v>1414231.8</v>
      </c>
      <c r="W4" s="118">
        <v>10664</v>
      </c>
      <c r="X4" s="118">
        <v>506012.97</v>
      </c>
    </row>
    <row r="5" spans="1:26" x14ac:dyDescent="0.2">
      <c r="A5" s="283" t="s">
        <v>1820</v>
      </c>
      <c r="B5" s="117">
        <v>843.91</v>
      </c>
      <c r="D5" s="117">
        <v>10500</v>
      </c>
      <c r="E5" s="117">
        <v>56.08</v>
      </c>
      <c r="F5" s="283">
        <v>70173.53</v>
      </c>
      <c r="G5" s="283">
        <v>714324.02</v>
      </c>
      <c r="K5" s="263">
        <v>900</v>
      </c>
      <c r="N5" s="283">
        <v>-1879109.82</v>
      </c>
      <c r="O5" s="283">
        <v>2026803.02</v>
      </c>
      <c r="S5" s="96">
        <v>320449.5</v>
      </c>
      <c r="T5" s="96">
        <v>764146.86</v>
      </c>
      <c r="U5" s="118">
        <v>322849.5</v>
      </c>
      <c r="W5" s="118">
        <v>5245</v>
      </c>
      <c r="X5" s="118">
        <v>66501.87</v>
      </c>
      <c r="Y5" s="118">
        <v>42695.65</v>
      </c>
    </row>
    <row r="6" spans="1:26" x14ac:dyDescent="0.2">
      <c r="A6" s="283" t="s">
        <v>1821</v>
      </c>
      <c r="B6" s="117">
        <v>8905.2199999999993</v>
      </c>
      <c r="D6" s="117">
        <v>13899</v>
      </c>
      <c r="F6" s="283">
        <v>2687337.71</v>
      </c>
      <c r="G6" s="283">
        <v>7699</v>
      </c>
      <c r="H6" s="263">
        <v>24200.2</v>
      </c>
      <c r="I6" s="263">
        <v>10624.44</v>
      </c>
      <c r="J6" s="263">
        <v>8000</v>
      </c>
      <c r="N6" s="283">
        <v>2084624.55</v>
      </c>
      <c r="O6" s="283">
        <v>716949.66</v>
      </c>
      <c r="S6" s="96">
        <v>1015585</v>
      </c>
      <c r="T6" s="96">
        <v>177742.43</v>
      </c>
      <c r="U6" s="118">
        <v>1037685</v>
      </c>
      <c r="W6" s="118">
        <v>5070</v>
      </c>
      <c r="X6" s="118">
        <v>210024.85</v>
      </c>
      <c r="Y6" s="118">
        <v>67105.5</v>
      </c>
    </row>
    <row r="7" spans="1:26" x14ac:dyDescent="0.2">
      <c r="A7" s="283" t="s">
        <v>1822</v>
      </c>
      <c r="B7" s="117">
        <v>8016.33</v>
      </c>
      <c r="D7" s="117">
        <v>46521.279999999999</v>
      </c>
      <c r="E7" s="117">
        <v>0</v>
      </c>
      <c r="F7" s="283">
        <v>3390650.36</v>
      </c>
      <c r="G7" s="283">
        <v>399756.02</v>
      </c>
      <c r="H7" s="263">
        <v>0</v>
      </c>
      <c r="I7" s="263">
        <v>3176.49</v>
      </c>
      <c r="N7" s="283">
        <v>2866496.12</v>
      </c>
      <c r="O7" s="283">
        <v>550717.67000000004</v>
      </c>
      <c r="S7" s="96">
        <v>588175</v>
      </c>
      <c r="T7" s="96">
        <v>1169651.74</v>
      </c>
      <c r="U7" s="118">
        <v>605675</v>
      </c>
      <c r="W7" s="118">
        <v>3235.81</v>
      </c>
      <c r="X7" s="118">
        <v>573460.66</v>
      </c>
      <c r="Y7" s="118">
        <v>150901.56</v>
      </c>
    </row>
    <row r="8" spans="1:26" x14ac:dyDescent="0.2">
      <c r="A8" s="283" t="s">
        <v>1823</v>
      </c>
      <c r="B8" s="117">
        <v>15276.7</v>
      </c>
      <c r="D8" s="117">
        <v>25043</v>
      </c>
      <c r="E8" s="117">
        <v>0</v>
      </c>
      <c r="F8" s="283">
        <v>366408.63</v>
      </c>
      <c r="G8" s="283">
        <v>143477.07</v>
      </c>
      <c r="H8" s="263">
        <v>52969.279999999999</v>
      </c>
      <c r="I8" s="263">
        <v>9597.33</v>
      </c>
      <c r="J8" s="263">
        <v>8000</v>
      </c>
      <c r="K8" s="263">
        <v>11250</v>
      </c>
      <c r="N8" s="283">
        <v>-1495409.97</v>
      </c>
      <c r="O8" s="283">
        <v>2257089.6800000002</v>
      </c>
      <c r="Q8" s="96">
        <v>15118</v>
      </c>
      <c r="S8" s="96">
        <v>546885</v>
      </c>
      <c r="T8" s="96">
        <v>155851.79</v>
      </c>
      <c r="U8" s="118">
        <v>568385</v>
      </c>
      <c r="X8" s="118">
        <v>339978.4</v>
      </c>
      <c r="Y8" s="118">
        <v>102782.31</v>
      </c>
    </row>
    <row r="9" spans="1:26" x14ac:dyDescent="0.2">
      <c r="A9" s="283" t="s">
        <v>1824</v>
      </c>
      <c r="B9" s="117">
        <v>17970.47</v>
      </c>
      <c r="D9" s="117">
        <v>0</v>
      </c>
      <c r="E9" s="117">
        <v>169.53</v>
      </c>
      <c r="F9" s="283">
        <v>3950059.35</v>
      </c>
      <c r="G9" s="283">
        <v>286040.71000000002</v>
      </c>
      <c r="H9" s="263">
        <v>38386</v>
      </c>
      <c r="I9" s="263">
        <v>971.06</v>
      </c>
      <c r="K9" s="263">
        <v>0</v>
      </c>
      <c r="N9" s="283">
        <v>4125104.64</v>
      </c>
      <c r="O9" s="283">
        <v>253201</v>
      </c>
      <c r="S9" s="96">
        <v>507642.5</v>
      </c>
      <c r="T9" s="96">
        <v>107052.7</v>
      </c>
      <c r="U9" s="118">
        <v>537642.5</v>
      </c>
      <c r="W9" s="118">
        <v>5124</v>
      </c>
      <c r="X9" s="118">
        <v>93145.76</v>
      </c>
      <c r="Y9" s="118">
        <v>142205.57999999999</v>
      </c>
    </row>
    <row r="10" spans="1:26" x14ac:dyDescent="0.2">
      <c r="A10" s="283" t="s">
        <v>1825</v>
      </c>
      <c r="B10" s="117">
        <v>3438.11</v>
      </c>
      <c r="D10" s="117">
        <v>1580</v>
      </c>
      <c r="F10" s="283">
        <v>3356788.06</v>
      </c>
      <c r="G10" s="283">
        <v>3</v>
      </c>
      <c r="I10" s="263">
        <v>1435.94</v>
      </c>
      <c r="J10" s="263">
        <v>8000</v>
      </c>
      <c r="K10" s="263">
        <v>0</v>
      </c>
      <c r="N10" s="283">
        <v>3421566.77</v>
      </c>
      <c r="R10" s="96">
        <v>2.7</v>
      </c>
      <c r="S10" s="96">
        <v>64606.5</v>
      </c>
      <c r="T10" s="96">
        <v>23475.48</v>
      </c>
      <c r="U10" s="118">
        <v>64606.5</v>
      </c>
      <c r="W10" s="118">
        <v>1887</v>
      </c>
      <c r="X10" s="118">
        <v>26044.42</v>
      </c>
      <c r="Y10" s="118">
        <v>64740.3</v>
      </c>
    </row>
    <row r="11" spans="1:26" x14ac:dyDescent="0.2">
      <c r="A11" s="283" t="s">
        <v>1826</v>
      </c>
      <c r="B11" s="117">
        <v>5485.37</v>
      </c>
      <c r="D11" s="117">
        <v>0</v>
      </c>
      <c r="E11" s="117">
        <v>46.41</v>
      </c>
      <c r="F11" s="283">
        <v>1121275.93</v>
      </c>
      <c r="G11" s="283">
        <v>75104.09</v>
      </c>
      <c r="H11" s="263">
        <v>2000</v>
      </c>
      <c r="N11" s="283">
        <v>958036.12</v>
      </c>
      <c r="O11" s="283">
        <v>99610.62</v>
      </c>
      <c r="S11" s="96">
        <v>178405.5</v>
      </c>
      <c r="T11" s="96">
        <v>380690.29</v>
      </c>
      <c r="U11" s="118">
        <v>180805.5</v>
      </c>
      <c r="W11" s="118">
        <v>1368</v>
      </c>
      <c r="X11" s="118">
        <v>26265.51</v>
      </c>
      <c r="Y11" s="118">
        <v>208391.72</v>
      </c>
    </row>
    <row r="12" spans="1:26" x14ac:dyDescent="0.2">
      <c r="A12" s="283" t="s">
        <v>1827</v>
      </c>
      <c r="B12" s="117">
        <v>521649.36</v>
      </c>
      <c r="C12" s="117">
        <v>0</v>
      </c>
      <c r="D12" s="117">
        <v>43703.45</v>
      </c>
      <c r="F12" s="283">
        <v>1313134.72</v>
      </c>
      <c r="G12" s="283">
        <v>376273.85</v>
      </c>
      <c r="H12" s="263">
        <v>0</v>
      </c>
      <c r="I12" s="263">
        <v>10440</v>
      </c>
      <c r="N12" s="283">
        <v>141440.57999999999</v>
      </c>
      <c r="O12" s="283">
        <v>685585.33</v>
      </c>
      <c r="P12" s="96">
        <v>234720.71</v>
      </c>
      <c r="Q12" s="96">
        <v>234864</v>
      </c>
      <c r="S12" s="96">
        <v>1266167.5</v>
      </c>
      <c r="T12" s="96">
        <v>45700</v>
      </c>
      <c r="U12" s="118">
        <v>1361317.9</v>
      </c>
      <c r="X12" s="118">
        <v>149926.21</v>
      </c>
      <c r="Y12" s="118">
        <v>157848.21</v>
      </c>
    </row>
    <row r="13" spans="1:26" x14ac:dyDescent="0.2">
      <c r="A13" s="283" t="s">
        <v>1828</v>
      </c>
      <c r="B13" s="117">
        <v>296265.45</v>
      </c>
      <c r="C13" s="117">
        <v>26739.26</v>
      </c>
      <c r="D13" s="117">
        <v>200900.55</v>
      </c>
      <c r="F13" s="283">
        <v>397547.48</v>
      </c>
      <c r="G13" s="283">
        <v>222097.54</v>
      </c>
      <c r="H13" s="263">
        <v>14200</v>
      </c>
      <c r="I13" s="263">
        <v>7000</v>
      </c>
      <c r="N13" s="283">
        <v>-26281.64</v>
      </c>
      <c r="O13" s="283">
        <v>1517319.83</v>
      </c>
      <c r="P13" s="96">
        <v>545309.36</v>
      </c>
      <c r="S13" s="96">
        <v>963911.62</v>
      </c>
      <c r="T13" s="96">
        <v>49600</v>
      </c>
      <c r="U13" s="118">
        <v>1013511.62</v>
      </c>
      <c r="X13" s="118">
        <v>277171.59999999998</v>
      </c>
      <c r="Y13" s="118">
        <v>99470.34</v>
      </c>
    </row>
    <row r="14" spans="1:26" x14ac:dyDescent="0.2">
      <c r="A14" s="283" t="s">
        <v>1829</v>
      </c>
      <c r="B14" s="117">
        <v>38.61</v>
      </c>
      <c r="C14" s="117">
        <v>286645.15999999997</v>
      </c>
      <c r="D14" s="117">
        <v>20894.919999999998</v>
      </c>
      <c r="F14" s="283">
        <v>1028942.82</v>
      </c>
      <c r="G14" s="283">
        <v>325911.33</v>
      </c>
      <c r="H14" s="263">
        <v>26000</v>
      </c>
      <c r="I14" s="263">
        <v>27480</v>
      </c>
      <c r="N14" s="283">
        <v>18900</v>
      </c>
      <c r="O14" s="283">
        <v>1326846.8</v>
      </c>
      <c r="P14" s="96">
        <v>305484.88</v>
      </c>
      <c r="Q14" s="96">
        <v>40000</v>
      </c>
      <c r="S14" s="96">
        <v>558227.5</v>
      </c>
      <c r="T14" s="96">
        <v>12400</v>
      </c>
      <c r="U14" s="118">
        <v>650187.5</v>
      </c>
      <c r="X14" s="118">
        <v>248823.56</v>
      </c>
      <c r="Y14" s="118">
        <v>138508.48000000001</v>
      </c>
    </row>
    <row r="15" spans="1:26" x14ac:dyDescent="0.2">
      <c r="A15" s="283" t="s">
        <v>1830</v>
      </c>
      <c r="B15" s="117">
        <v>177215.04</v>
      </c>
      <c r="C15" s="117">
        <v>33136.06</v>
      </c>
      <c r="D15" s="117">
        <v>82755.67</v>
      </c>
      <c r="F15" s="283">
        <v>105961.3</v>
      </c>
      <c r="G15" s="283">
        <v>288402.40000000002</v>
      </c>
      <c r="H15" s="263">
        <v>0</v>
      </c>
      <c r="I15" s="263">
        <v>10708</v>
      </c>
      <c r="N15" s="283">
        <v>136585.21</v>
      </c>
      <c r="O15" s="283">
        <v>1336486.2</v>
      </c>
      <c r="P15" s="96">
        <v>382975.34</v>
      </c>
      <c r="S15" s="96">
        <v>1227778</v>
      </c>
      <c r="T15" s="96">
        <v>38700</v>
      </c>
      <c r="U15" s="118">
        <v>1310782.2</v>
      </c>
      <c r="X15" s="118">
        <v>281983.15000000002</v>
      </c>
      <c r="Y15" s="118">
        <v>109028.36</v>
      </c>
    </row>
    <row r="16" spans="1:26" x14ac:dyDescent="0.2">
      <c r="A16" s="283" t="s">
        <v>1831</v>
      </c>
      <c r="B16" s="117">
        <v>494778.56</v>
      </c>
      <c r="C16" s="117">
        <v>48273.599999999999</v>
      </c>
      <c r="D16" s="117">
        <v>122404.67</v>
      </c>
      <c r="F16" s="283">
        <v>1095649.42</v>
      </c>
      <c r="G16" s="283">
        <v>474301.71</v>
      </c>
      <c r="H16" s="263">
        <v>27000</v>
      </c>
      <c r="I16" s="263">
        <v>7000</v>
      </c>
      <c r="N16" s="283">
        <v>258182.7</v>
      </c>
      <c r="O16" s="283">
        <v>2146839.4900000002</v>
      </c>
      <c r="P16" s="96">
        <v>574710.9</v>
      </c>
      <c r="Q16" s="96">
        <v>215380</v>
      </c>
      <c r="S16" s="96">
        <v>1200177.5</v>
      </c>
      <c r="U16" s="118">
        <v>1508584.61</v>
      </c>
      <c r="X16" s="118">
        <v>233844.56</v>
      </c>
      <c r="Y16" s="118">
        <v>178695.04000000001</v>
      </c>
    </row>
    <row r="17" spans="1:26" x14ac:dyDescent="0.2">
      <c r="A17" s="283" t="s">
        <v>1832</v>
      </c>
      <c r="B17" s="117">
        <v>641127.22</v>
      </c>
      <c r="C17" s="117">
        <v>0</v>
      </c>
      <c r="D17" s="117">
        <v>113911.83</v>
      </c>
      <c r="F17" s="283">
        <v>188382.65</v>
      </c>
      <c r="G17" s="283">
        <v>275043.83</v>
      </c>
      <c r="H17" s="263">
        <v>8500</v>
      </c>
      <c r="O17" s="283">
        <v>1602780.76</v>
      </c>
      <c r="P17" s="96">
        <v>813065.64</v>
      </c>
      <c r="S17" s="96">
        <v>833985.5</v>
      </c>
      <c r="T17" s="96">
        <v>56000</v>
      </c>
      <c r="U17" s="118">
        <v>1192435.5</v>
      </c>
      <c r="X17" s="118">
        <v>233485.16</v>
      </c>
      <c r="Y17" s="118">
        <v>90716.64</v>
      </c>
    </row>
    <row r="18" spans="1:26" x14ac:dyDescent="0.2">
      <c r="A18" s="283" t="s">
        <v>1833</v>
      </c>
      <c r="B18" s="117">
        <v>357046.85</v>
      </c>
      <c r="C18" s="117">
        <v>0</v>
      </c>
      <c r="D18" s="117">
        <v>23713.24</v>
      </c>
      <c r="F18" s="283">
        <v>498190.63</v>
      </c>
      <c r="G18" s="283">
        <v>2590475.85</v>
      </c>
      <c r="H18" s="263">
        <v>0</v>
      </c>
      <c r="I18" s="263">
        <v>8066.72</v>
      </c>
      <c r="N18" s="283">
        <v>62671.06</v>
      </c>
      <c r="O18" s="283">
        <v>2036704.82</v>
      </c>
      <c r="P18" s="96">
        <v>317866.59999999998</v>
      </c>
      <c r="S18" s="96">
        <v>862145</v>
      </c>
      <c r="T18" s="96">
        <v>21700</v>
      </c>
      <c r="U18" s="118">
        <v>907845</v>
      </c>
      <c r="X18" s="118">
        <v>231101.96</v>
      </c>
      <c r="Y18" s="118">
        <v>362317.92</v>
      </c>
    </row>
    <row r="19" spans="1:26" x14ac:dyDescent="0.2">
      <c r="A19" s="283" t="s">
        <v>1834</v>
      </c>
      <c r="B19" s="117">
        <v>147552.79</v>
      </c>
      <c r="C19" s="117">
        <v>5380.85</v>
      </c>
      <c r="D19" s="117">
        <v>83916.19</v>
      </c>
      <c r="F19" s="283">
        <v>1214579.01</v>
      </c>
      <c r="G19" s="283">
        <v>689169.16</v>
      </c>
      <c r="H19" s="263">
        <v>0</v>
      </c>
      <c r="I19" s="263">
        <v>0</v>
      </c>
      <c r="N19" s="283">
        <v>32559.22</v>
      </c>
      <c r="O19" s="283">
        <v>118427.08</v>
      </c>
      <c r="P19" s="96">
        <v>278009.01</v>
      </c>
      <c r="S19" s="96">
        <v>448230</v>
      </c>
      <c r="U19" s="118">
        <v>448230</v>
      </c>
      <c r="X19" s="118">
        <v>170469.14</v>
      </c>
      <c r="Y19" s="118">
        <v>184870</v>
      </c>
    </row>
    <row r="20" spans="1:26" x14ac:dyDescent="0.2">
      <c r="A20" s="283" t="s">
        <v>1835</v>
      </c>
      <c r="B20" s="117">
        <v>333361.67</v>
      </c>
      <c r="C20" s="117">
        <v>177914.2</v>
      </c>
      <c r="D20" s="117">
        <v>53537.48</v>
      </c>
      <c r="F20" s="283">
        <v>172087.54</v>
      </c>
      <c r="G20" s="283">
        <v>280456.01</v>
      </c>
      <c r="H20" s="263">
        <v>0</v>
      </c>
      <c r="I20" s="263">
        <v>7800</v>
      </c>
      <c r="N20" s="283">
        <v>410875.35</v>
      </c>
      <c r="O20" s="283">
        <v>1863971.92</v>
      </c>
      <c r="P20" s="96">
        <v>414835.66</v>
      </c>
      <c r="S20" s="96">
        <v>499240</v>
      </c>
      <c r="T20" s="96">
        <v>39600</v>
      </c>
      <c r="U20" s="118">
        <v>819205.2</v>
      </c>
      <c r="X20" s="118">
        <v>201293.23</v>
      </c>
      <c r="Y20" s="118">
        <v>101228.32</v>
      </c>
    </row>
    <row r="21" spans="1:26" x14ac:dyDescent="0.2">
      <c r="A21" s="283" t="s">
        <v>1836</v>
      </c>
      <c r="B21" s="117">
        <v>421537.07</v>
      </c>
      <c r="C21" s="117">
        <v>28671.200000000001</v>
      </c>
      <c r="D21" s="117">
        <v>156968.32000000001</v>
      </c>
      <c r="F21" s="283">
        <v>778539.26</v>
      </c>
      <c r="G21" s="283">
        <v>2162278.23</v>
      </c>
      <c r="H21" s="263">
        <v>0</v>
      </c>
      <c r="I21" s="263">
        <v>7000</v>
      </c>
      <c r="K21" s="263">
        <v>0</v>
      </c>
      <c r="N21" s="283">
        <v>505432.48</v>
      </c>
      <c r="O21" s="283">
        <v>2519990.75</v>
      </c>
      <c r="P21" s="96">
        <v>444366.52</v>
      </c>
      <c r="S21" s="96">
        <v>884397</v>
      </c>
      <c r="T21" s="96">
        <v>45100</v>
      </c>
      <c r="U21" s="118">
        <v>1170563</v>
      </c>
      <c r="X21" s="118">
        <v>350468.09</v>
      </c>
      <c r="Y21" s="118">
        <v>335830.44</v>
      </c>
    </row>
    <row r="22" spans="1:26" x14ac:dyDescent="0.2">
      <c r="A22" s="283" t="s">
        <v>1837</v>
      </c>
      <c r="B22" s="117">
        <v>1019954.38</v>
      </c>
      <c r="C22" s="117">
        <v>73480.28</v>
      </c>
      <c r="D22" s="117">
        <v>8000</v>
      </c>
      <c r="F22" s="283">
        <v>758312.6</v>
      </c>
      <c r="G22" s="283">
        <v>624549.1</v>
      </c>
      <c r="H22" s="263">
        <v>0</v>
      </c>
      <c r="O22" s="283">
        <v>4994895.4800000004</v>
      </c>
      <c r="P22" s="96">
        <v>612284.94999999995</v>
      </c>
      <c r="Q22" s="96">
        <v>252710</v>
      </c>
      <c r="S22" s="96">
        <v>1055015</v>
      </c>
      <c r="T22" s="96">
        <v>14840</v>
      </c>
      <c r="U22" s="118">
        <v>1083855</v>
      </c>
      <c r="X22" s="118">
        <v>365369.34</v>
      </c>
      <c r="Y22" s="118">
        <v>230007.17</v>
      </c>
    </row>
    <row r="23" spans="1:26" x14ac:dyDescent="0.2">
      <c r="A23" s="283" t="s">
        <v>1838</v>
      </c>
      <c r="B23" s="117">
        <v>187772.74</v>
      </c>
      <c r="C23" s="117">
        <v>186644.75</v>
      </c>
      <c r="D23" s="117">
        <v>97764.9</v>
      </c>
      <c r="F23" s="283">
        <v>328208.2</v>
      </c>
      <c r="G23" s="283">
        <v>378504.67</v>
      </c>
      <c r="H23" s="263">
        <v>22370</v>
      </c>
      <c r="I23" s="263">
        <v>6440</v>
      </c>
      <c r="K23" s="263">
        <v>6.9</v>
      </c>
      <c r="N23" s="283">
        <v>93685.97</v>
      </c>
      <c r="O23" s="283">
        <v>1550129.81</v>
      </c>
      <c r="P23" s="96">
        <v>402931.93</v>
      </c>
      <c r="S23" s="96">
        <v>1140651.7</v>
      </c>
      <c r="T23" s="96">
        <v>45600</v>
      </c>
      <c r="U23" s="118">
        <v>1240126.7</v>
      </c>
      <c r="X23" s="118">
        <v>233343.46</v>
      </c>
      <c r="Y23" s="118">
        <v>131530.6</v>
      </c>
    </row>
    <row r="24" spans="1:26" x14ac:dyDescent="0.2">
      <c r="A24" s="283" t="s">
        <v>1839</v>
      </c>
      <c r="B24" s="117">
        <v>2299213.14</v>
      </c>
      <c r="C24" s="117">
        <v>17259.400000000001</v>
      </c>
      <c r="D24" s="117">
        <v>19599.75</v>
      </c>
      <c r="F24" s="283">
        <v>148146.72</v>
      </c>
      <c r="G24" s="283">
        <v>756939.82</v>
      </c>
      <c r="H24" s="263">
        <v>0</v>
      </c>
      <c r="I24" s="263">
        <v>16300</v>
      </c>
      <c r="N24" s="283">
        <v>260064.49</v>
      </c>
      <c r="O24" s="283">
        <v>2878887.21</v>
      </c>
      <c r="P24" s="96">
        <v>628164.34</v>
      </c>
      <c r="S24" s="96">
        <v>1519605</v>
      </c>
      <c r="T24" s="96">
        <v>149400</v>
      </c>
      <c r="U24" s="118">
        <v>1737755</v>
      </c>
      <c r="X24" s="118">
        <v>434327.78</v>
      </c>
      <c r="Y24" s="118">
        <v>200811.89</v>
      </c>
    </row>
    <row r="25" spans="1:26" x14ac:dyDescent="0.2">
      <c r="A25" s="283" t="s">
        <v>1840</v>
      </c>
      <c r="B25" s="117">
        <v>334547.45</v>
      </c>
      <c r="C25" s="117">
        <v>324274.55</v>
      </c>
      <c r="D25" s="117">
        <v>24720.89</v>
      </c>
      <c r="F25" s="283">
        <v>506065.31</v>
      </c>
      <c r="G25" s="283">
        <v>494975.95</v>
      </c>
      <c r="H25" s="263">
        <v>0</v>
      </c>
      <c r="K25" s="263">
        <v>0</v>
      </c>
      <c r="N25" s="283">
        <v>81916.800000000003</v>
      </c>
      <c r="O25" s="283">
        <v>2079998.65</v>
      </c>
      <c r="P25" s="96">
        <v>540691.27</v>
      </c>
      <c r="S25" s="96">
        <v>1051435</v>
      </c>
      <c r="T25" s="96">
        <v>61400</v>
      </c>
      <c r="U25" s="118">
        <v>1170135</v>
      </c>
      <c r="X25" s="118">
        <v>218721.15</v>
      </c>
      <c r="Y25" s="118">
        <v>151165.68</v>
      </c>
    </row>
    <row r="26" spans="1:26" x14ac:dyDescent="0.2">
      <c r="A26" s="283" t="s">
        <v>1841</v>
      </c>
      <c r="B26" s="117">
        <v>498893.52</v>
      </c>
      <c r="C26" s="117">
        <v>55150.58</v>
      </c>
      <c r="D26" s="117">
        <v>26693.4</v>
      </c>
      <c r="F26" s="283">
        <v>1223103.8799999999</v>
      </c>
      <c r="G26" s="283">
        <v>138636.26</v>
      </c>
      <c r="I26" s="263">
        <v>9525</v>
      </c>
      <c r="N26" s="283">
        <v>126601.39</v>
      </c>
      <c r="O26" s="283">
        <v>413083.29</v>
      </c>
      <c r="P26" s="96">
        <v>329200.95</v>
      </c>
      <c r="S26" s="96">
        <v>848592.5</v>
      </c>
      <c r="T26" s="96">
        <v>68700</v>
      </c>
      <c r="U26" s="118">
        <v>1025037.5</v>
      </c>
      <c r="X26" s="118">
        <v>215336.59</v>
      </c>
      <c r="Y26" s="118">
        <v>151208.95999999999</v>
      </c>
      <c r="Z26" s="118">
        <v>1080</v>
      </c>
    </row>
    <row r="27" spans="1:26" x14ac:dyDescent="0.2">
      <c r="A27" s="283" t="s">
        <v>1842</v>
      </c>
      <c r="B27" s="117">
        <v>384691.18</v>
      </c>
      <c r="C27" s="117">
        <v>0</v>
      </c>
      <c r="D27" s="117">
        <v>13751.59</v>
      </c>
      <c r="F27" s="283">
        <v>735213.78</v>
      </c>
      <c r="G27" s="283">
        <v>345406.49</v>
      </c>
      <c r="H27" s="263">
        <v>0</v>
      </c>
      <c r="N27" s="283">
        <v>137775.51999999999</v>
      </c>
      <c r="O27" s="283">
        <v>2337378.21</v>
      </c>
      <c r="P27" s="96">
        <v>482619.15</v>
      </c>
      <c r="Q27" s="96">
        <v>62000</v>
      </c>
      <c r="S27" s="96">
        <v>431765</v>
      </c>
      <c r="T27" s="96">
        <v>19100</v>
      </c>
      <c r="U27" s="118">
        <v>525788.4</v>
      </c>
      <c r="X27" s="118">
        <v>235251.79</v>
      </c>
      <c r="Y27" s="118">
        <v>155409.12</v>
      </c>
    </row>
    <row r="28" spans="1:26" x14ac:dyDescent="0.2">
      <c r="A28" s="283" t="s">
        <v>1843</v>
      </c>
      <c r="B28" s="117">
        <v>265083.44</v>
      </c>
      <c r="C28" s="117">
        <v>0</v>
      </c>
      <c r="D28" s="117">
        <v>41207.089999999997</v>
      </c>
      <c r="F28" s="283">
        <v>474862.45</v>
      </c>
      <c r="G28" s="283">
        <v>280869.90000000002</v>
      </c>
      <c r="H28" s="263">
        <v>5000</v>
      </c>
      <c r="I28" s="263">
        <v>8000</v>
      </c>
      <c r="K28" s="263">
        <v>0</v>
      </c>
      <c r="N28" s="283">
        <v>221545.72</v>
      </c>
      <c r="O28" s="283">
        <v>2446216.73</v>
      </c>
      <c r="P28" s="96">
        <v>278482.2</v>
      </c>
      <c r="Q28" s="96">
        <v>52100</v>
      </c>
      <c r="S28" s="96">
        <v>468538</v>
      </c>
      <c r="T28" s="96">
        <v>500</v>
      </c>
      <c r="U28" s="118">
        <v>562638</v>
      </c>
      <c r="X28" s="118">
        <v>181821.8</v>
      </c>
      <c r="Y28" s="118">
        <v>152066.16</v>
      </c>
      <c r="Z28" s="118">
        <v>100000</v>
      </c>
    </row>
    <row r="29" spans="1:26" x14ac:dyDescent="0.2">
      <c r="A29" s="283" t="s">
        <v>1844</v>
      </c>
      <c r="B29" s="117">
        <v>548135.22</v>
      </c>
      <c r="C29" s="117">
        <v>320819.55</v>
      </c>
      <c r="D29" s="117">
        <v>6587.17</v>
      </c>
      <c r="F29" s="283">
        <v>591696.61</v>
      </c>
      <c r="G29" s="283">
        <v>299764.21000000002</v>
      </c>
      <c r="O29" s="283">
        <v>1940194.37</v>
      </c>
      <c r="P29" s="96">
        <v>634923.14</v>
      </c>
      <c r="Q29" s="96">
        <v>13500</v>
      </c>
      <c r="R29" s="96">
        <v>1023.5</v>
      </c>
      <c r="S29" s="96">
        <v>780708</v>
      </c>
      <c r="U29" s="118">
        <v>838008</v>
      </c>
      <c r="X29" s="118">
        <v>180540.54</v>
      </c>
      <c r="Y29" s="118">
        <v>108328.29</v>
      </c>
    </row>
    <row r="30" spans="1:26" x14ac:dyDescent="0.2">
      <c r="A30" s="283" t="s">
        <v>1845</v>
      </c>
      <c r="B30" s="117">
        <v>646873.14</v>
      </c>
      <c r="C30" s="117">
        <v>303681.69</v>
      </c>
      <c r="D30" s="117">
        <v>36523.5</v>
      </c>
      <c r="F30" s="283">
        <v>2524146.09</v>
      </c>
      <c r="G30" s="283">
        <v>257205.68</v>
      </c>
      <c r="O30" s="283">
        <v>225942.27</v>
      </c>
      <c r="P30" s="96">
        <v>926565.02</v>
      </c>
      <c r="R30" s="96">
        <v>2727.1</v>
      </c>
      <c r="S30" s="96">
        <v>326207</v>
      </c>
      <c r="U30" s="118">
        <v>499515</v>
      </c>
      <c r="X30" s="118">
        <v>224094.72</v>
      </c>
      <c r="Y30" s="118">
        <v>96996.96</v>
      </c>
    </row>
    <row r="31" spans="1:26" x14ac:dyDescent="0.2">
      <c r="A31" s="283" t="s">
        <v>1846</v>
      </c>
      <c r="B31" s="117">
        <v>1197356.07</v>
      </c>
      <c r="C31" s="117">
        <v>316246</v>
      </c>
      <c r="D31" s="117">
        <v>9008.16</v>
      </c>
      <c r="F31" s="283">
        <v>911929.71</v>
      </c>
      <c r="G31" s="283">
        <v>375816.98</v>
      </c>
      <c r="O31" s="283">
        <v>519805.36</v>
      </c>
      <c r="P31" s="96">
        <v>959429.31</v>
      </c>
      <c r="R31" s="96">
        <v>224.4</v>
      </c>
      <c r="S31" s="96">
        <v>483273</v>
      </c>
      <c r="U31" s="118">
        <v>755758</v>
      </c>
      <c r="X31" s="118">
        <v>347610.83</v>
      </c>
      <c r="Y31" s="118">
        <v>61695.6</v>
      </c>
    </row>
    <row r="32" spans="1:26" x14ac:dyDescent="0.2">
      <c r="A32" s="283" t="s">
        <v>1847</v>
      </c>
      <c r="B32" s="117">
        <v>1111004.75</v>
      </c>
      <c r="C32" s="117">
        <v>148005.45000000001</v>
      </c>
      <c r="D32" s="117">
        <v>22989.74</v>
      </c>
      <c r="F32" s="283">
        <v>2368230.4700000002</v>
      </c>
      <c r="G32" s="283">
        <v>1142033.71</v>
      </c>
      <c r="O32" s="283">
        <v>164243.42000000001</v>
      </c>
      <c r="P32" s="96">
        <v>633951.93000000005</v>
      </c>
      <c r="S32" s="96">
        <v>468632.5</v>
      </c>
      <c r="U32" s="118">
        <v>569067.5</v>
      </c>
      <c r="X32" s="118">
        <v>143698.29999999999</v>
      </c>
      <c r="Y32" s="118">
        <v>108142.5</v>
      </c>
    </row>
    <row r="33" spans="1:25" x14ac:dyDescent="0.2">
      <c r="A33" s="283" t="s">
        <v>1848</v>
      </c>
      <c r="B33" s="117">
        <v>748897.67</v>
      </c>
      <c r="C33" s="117">
        <v>157985.5</v>
      </c>
      <c r="D33" s="117">
        <v>790.54</v>
      </c>
      <c r="F33" s="283">
        <v>568869.01</v>
      </c>
      <c r="G33" s="283">
        <v>389497.77</v>
      </c>
      <c r="O33" s="283">
        <v>3631737.05</v>
      </c>
      <c r="P33" s="96">
        <v>858655.05</v>
      </c>
      <c r="Q33" s="96">
        <v>268655</v>
      </c>
      <c r="S33" s="96">
        <v>805612</v>
      </c>
      <c r="U33" s="118">
        <v>1027772</v>
      </c>
      <c r="X33" s="118">
        <v>260770.36</v>
      </c>
      <c r="Y33" s="118">
        <v>103547.89</v>
      </c>
    </row>
    <row r="34" spans="1:25" x14ac:dyDescent="0.2">
      <c r="A34" s="283" t="s">
        <v>1849</v>
      </c>
      <c r="B34" s="117">
        <v>583646.19999999995</v>
      </c>
      <c r="C34" s="117">
        <v>145918.79999999999</v>
      </c>
      <c r="D34" s="117">
        <v>77376.3</v>
      </c>
      <c r="F34" s="283">
        <v>337528.73</v>
      </c>
      <c r="G34" s="283">
        <v>447536.61</v>
      </c>
      <c r="O34" s="283">
        <v>669957.9</v>
      </c>
      <c r="P34" s="96">
        <v>213250.71</v>
      </c>
      <c r="S34" s="96">
        <v>156862</v>
      </c>
      <c r="U34" s="118">
        <v>269592</v>
      </c>
      <c r="X34" s="118">
        <v>138453.60999999999</v>
      </c>
      <c r="Y34" s="118">
        <v>38275.629999999997</v>
      </c>
    </row>
    <row r="35" spans="1:25" x14ac:dyDescent="0.2">
      <c r="A35" s="283" t="s">
        <v>1850</v>
      </c>
      <c r="B35" s="117">
        <v>1376448.99</v>
      </c>
      <c r="C35" s="117">
        <v>174030.37</v>
      </c>
      <c r="D35" s="117">
        <v>22386.47</v>
      </c>
      <c r="F35" s="283">
        <v>651254.69999999995</v>
      </c>
      <c r="G35" s="283">
        <v>213084.38</v>
      </c>
      <c r="O35" s="283">
        <v>2501284.2200000002</v>
      </c>
      <c r="P35" s="96">
        <v>777947.35</v>
      </c>
      <c r="R35" s="96">
        <v>438.16</v>
      </c>
      <c r="S35" s="96">
        <v>370426.5</v>
      </c>
      <c r="U35" s="118">
        <v>487107.5</v>
      </c>
      <c r="X35" s="118">
        <v>85532.6</v>
      </c>
      <c r="Y35" s="118">
        <v>109764.41</v>
      </c>
    </row>
    <row r="36" spans="1:25" x14ac:dyDescent="0.2">
      <c r="A36" s="283" t="s">
        <v>1851</v>
      </c>
      <c r="B36" s="117">
        <v>493726.8</v>
      </c>
      <c r="C36" s="117">
        <v>74559.3</v>
      </c>
      <c r="D36" s="117">
        <v>0</v>
      </c>
      <c r="F36" s="283">
        <v>442126.48</v>
      </c>
      <c r="G36" s="283">
        <v>1200703.92</v>
      </c>
      <c r="O36" s="283">
        <v>1692932.58</v>
      </c>
      <c r="P36" s="96">
        <v>706024.57</v>
      </c>
      <c r="Q36" s="96">
        <v>95000</v>
      </c>
      <c r="R36" s="96">
        <v>765.28</v>
      </c>
      <c r="S36" s="96">
        <v>563258</v>
      </c>
      <c r="U36" s="118">
        <v>735685</v>
      </c>
      <c r="X36" s="118">
        <v>172285.3</v>
      </c>
      <c r="Y36" s="118">
        <v>76545.75</v>
      </c>
    </row>
    <row r="37" spans="1:25" x14ac:dyDescent="0.2">
      <c r="A37" s="283" t="s">
        <v>1852</v>
      </c>
      <c r="B37" s="117">
        <v>456341.24</v>
      </c>
      <c r="C37" s="117">
        <v>171771.07</v>
      </c>
      <c r="D37" s="117">
        <v>8750</v>
      </c>
      <c r="F37" s="283">
        <v>1271777.6299999999</v>
      </c>
      <c r="G37" s="283">
        <v>117522.46</v>
      </c>
      <c r="P37" s="96">
        <v>659892.96</v>
      </c>
      <c r="S37" s="96">
        <v>650102</v>
      </c>
      <c r="U37" s="118">
        <v>752126</v>
      </c>
      <c r="X37" s="118">
        <v>181613.01</v>
      </c>
      <c r="Y37" s="118">
        <v>135706.12</v>
      </c>
    </row>
    <row r="38" spans="1:25" x14ac:dyDescent="0.2">
      <c r="A38" s="283" t="s">
        <v>1853</v>
      </c>
      <c r="B38" s="117">
        <v>883217.25</v>
      </c>
      <c r="C38" s="117">
        <v>208925.85</v>
      </c>
      <c r="D38" s="117">
        <v>8897.01</v>
      </c>
      <c r="F38" s="283">
        <v>1212057.68</v>
      </c>
      <c r="G38" s="283">
        <v>457897.23</v>
      </c>
      <c r="P38" s="96">
        <v>909023.91</v>
      </c>
      <c r="R38" s="96">
        <v>317.77</v>
      </c>
      <c r="S38" s="96">
        <v>760228</v>
      </c>
      <c r="U38" s="118">
        <v>977836</v>
      </c>
      <c r="X38" s="118">
        <v>199049.97</v>
      </c>
      <c r="Y38" s="118">
        <v>68796.160000000003</v>
      </c>
    </row>
    <row r="39" spans="1:25" x14ac:dyDescent="0.2">
      <c r="A39" s="283" t="s">
        <v>1854</v>
      </c>
      <c r="B39" s="117">
        <v>899607.15</v>
      </c>
      <c r="C39" s="117">
        <v>0</v>
      </c>
      <c r="D39" s="117">
        <v>55898.95</v>
      </c>
      <c r="F39" s="283">
        <v>551838.38</v>
      </c>
      <c r="G39" s="283">
        <v>76784.59</v>
      </c>
      <c r="H39" s="263">
        <v>16747.2</v>
      </c>
      <c r="I39" s="263">
        <v>82000</v>
      </c>
      <c r="K39" s="263">
        <v>524476</v>
      </c>
      <c r="L39" s="283">
        <v>58351.13</v>
      </c>
      <c r="N39" s="283">
        <v>-1012705.09</v>
      </c>
      <c r="O39" s="283">
        <v>1814650.86</v>
      </c>
      <c r="P39" s="96">
        <v>525820.09</v>
      </c>
      <c r="Q39" s="96">
        <v>186646</v>
      </c>
      <c r="R39" s="96">
        <v>1490.29</v>
      </c>
      <c r="S39" s="96">
        <v>774798</v>
      </c>
      <c r="U39" s="118">
        <v>977498</v>
      </c>
      <c r="X39" s="118">
        <v>306005.31</v>
      </c>
      <c r="Y39" s="118">
        <v>60161.1</v>
      </c>
    </row>
    <row r="40" spans="1:25" x14ac:dyDescent="0.2">
      <c r="A40" s="283" t="s">
        <v>1855</v>
      </c>
      <c r="B40" s="117">
        <v>270596.08</v>
      </c>
      <c r="C40" s="117">
        <v>0</v>
      </c>
      <c r="D40" s="117">
        <v>79201</v>
      </c>
      <c r="F40" s="283">
        <v>1584849.67</v>
      </c>
      <c r="G40" s="283">
        <v>251623.56</v>
      </c>
      <c r="H40" s="263">
        <v>8100.43</v>
      </c>
      <c r="I40" s="263">
        <v>81000</v>
      </c>
      <c r="K40" s="263">
        <v>86553</v>
      </c>
      <c r="N40" s="283">
        <v>-37627</v>
      </c>
      <c r="O40" s="283">
        <v>1633793.05</v>
      </c>
      <c r="P40" s="96">
        <v>632595.15</v>
      </c>
      <c r="Q40" s="96">
        <v>205000</v>
      </c>
      <c r="S40" s="96">
        <v>964905</v>
      </c>
      <c r="T40" s="96">
        <v>50000</v>
      </c>
      <c r="U40" s="118">
        <v>1232228</v>
      </c>
      <c r="X40" s="118">
        <v>426437.4</v>
      </c>
      <c r="Y40" s="118">
        <v>134159.82</v>
      </c>
    </row>
    <row r="41" spans="1:25" x14ac:dyDescent="0.2">
      <c r="A41" s="283" t="s">
        <v>1856</v>
      </c>
      <c r="B41" s="117">
        <v>486970.9</v>
      </c>
      <c r="C41" s="117">
        <v>0</v>
      </c>
      <c r="D41" s="117">
        <v>40759.480000000003</v>
      </c>
      <c r="F41" s="283">
        <v>1140333.29</v>
      </c>
      <c r="G41" s="283">
        <v>413727.13</v>
      </c>
      <c r="H41" s="263">
        <v>10083.799999999999</v>
      </c>
      <c r="I41" s="263">
        <v>19200</v>
      </c>
      <c r="K41" s="263">
        <v>0</v>
      </c>
      <c r="N41" s="283">
        <v>-166</v>
      </c>
      <c r="O41" s="283">
        <v>174893.33</v>
      </c>
      <c r="P41" s="96">
        <v>504399.09</v>
      </c>
      <c r="S41" s="96">
        <v>782517.5</v>
      </c>
      <c r="T41" s="96">
        <v>7500</v>
      </c>
      <c r="U41" s="118">
        <v>966567.5</v>
      </c>
      <c r="X41" s="118">
        <v>405817.1</v>
      </c>
      <c r="Y41" s="118">
        <v>158642.37</v>
      </c>
    </row>
    <row r="42" spans="1:25" x14ac:dyDescent="0.2">
      <c r="A42" s="283" t="s">
        <v>1857</v>
      </c>
      <c r="B42" s="117">
        <v>1893015.07</v>
      </c>
      <c r="C42" s="117">
        <v>21064.73</v>
      </c>
      <c r="D42" s="117">
        <v>50169.42</v>
      </c>
      <c r="F42" s="283">
        <v>1438492.34</v>
      </c>
      <c r="G42" s="283">
        <v>314595.20000000001</v>
      </c>
      <c r="H42" s="263">
        <v>44825.22</v>
      </c>
      <c r="I42" s="263">
        <v>105580</v>
      </c>
      <c r="K42" s="263">
        <v>1929835</v>
      </c>
      <c r="L42" s="283">
        <v>51948.21</v>
      </c>
      <c r="N42" s="283">
        <v>-118978.9</v>
      </c>
      <c r="O42" s="283">
        <v>1781475.04</v>
      </c>
      <c r="P42" s="96">
        <v>673813.16</v>
      </c>
      <c r="S42" s="96">
        <v>1160967.5</v>
      </c>
      <c r="T42" s="96">
        <v>15000</v>
      </c>
      <c r="U42" s="118">
        <v>1440317.5</v>
      </c>
      <c r="X42" s="118">
        <v>563616.07999999996</v>
      </c>
      <c r="Y42" s="118">
        <v>177171.8</v>
      </c>
    </row>
    <row r="43" spans="1:25" x14ac:dyDescent="0.2">
      <c r="A43" s="283" t="s">
        <v>1858</v>
      </c>
      <c r="B43" s="117">
        <v>606289.92000000004</v>
      </c>
      <c r="C43" s="117">
        <v>0</v>
      </c>
      <c r="D43" s="117">
        <v>60023.05</v>
      </c>
      <c r="F43" s="283">
        <v>422977.17</v>
      </c>
      <c r="G43" s="283">
        <v>184102.81</v>
      </c>
      <c r="H43" s="263">
        <v>12676.4</v>
      </c>
      <c r="I43" s="263">
        <v>25600</v>
      </c>
      <c r="K43" s="263">
        <v>13</v>
      </c>
      <c r="N43" s="283">
        <v>-455580.38</v>
      </c>
      <c r="O43" s="283">
        <v>1769380.27</v>
      </c>
      <c r="P43" s="96">
        <v>847143.41</v>
      </c>
      <c r="S43" s="96">
        <v>1148943</v>
      </c>
      <c r="T43" s="96">
        <v>22500</v>
      </c>
      <c r="U43" s="118">
        <v>1446293</v>
      </c>
      <c r="X43" s="118">
        <v>540927.09</v>
      </c>
      <c r="Y43" s="118">
        <v>100877.66</v>
      </c>
    </row>
    <row r="44" spans="1:25" x14ac:dyDescent="0.2">
      <c r="A44" s="283" t="s">
        <v>1859</v>
      </c>
      <c r="B44" s="117">
        <v>184714.38</v>
      </c>
      <c r="C44" s="117">
        <v>0</v>
      </c>
      <c r="D44" s="117">
        <v>7350</v>
      </c>
      <c r="F44" s="283">
        <v>1042277.97</v>
      </c>
      <c r="G44" s="283">
        <v>165579.57</v>
      </c>
      <c r="H44" s="263">
        <v>7262</v>
      </c>
      <c r="I44" s="263">
        <v>53000</v>
      </c>
      <c r="O44" s="283">
        <v>2854151.72</v>
      </c>
      <c r="P44" s="96">
        <v>325726.87</v>
      </c>
      <c r="S44" s="96">
        <v>666034</v>
      </c>
      <c r="T44" s="96">
        <v>9600</v>
      </c>
      <c r="U44" s="118">
        <v>872534</v>
      </c>
      <c r="X44" s="118">
        <v>142877.79999999999</v>
      </c>
      <c r="Y44" s="118">
        <v>133786.37</v>
      </c>
    </row>
    <row r="45" spans="1:25" x14ac:dyDescent="0.2">
      <c r="A45" s="283" t="s">
        <v>1860</v>
      </c>
      <c r="B45" s="117">
        <v>131717.64000000001</v>
      </c>
      <c r="C45" s="117">
        <v>16200</v>
      </c>
      <c r="D45" s="117">
        <v>17580.03</v>
      </c>
      <c r="F45" s="283">
        <v>616549.5</v>
      </c>
      <c r="G45" s="283">
        <v>102177.55</v>
      </c>
      <c r="H45" s="263">
        <v>9452</v>
      </c>
      <c r="I45" s="263">
        <v>9901.2900000000009</v>
      </c>
      <c r="N45" s="283">
        <v>700</v>
      </c>
      <c r="O45" s="283">
        <v>1653756.5</v>
      </c>
      <c r="P45" s="96">
        <v>722063.94</v>
      </c>
      <c r="S45" s="96">
        <v>285152</v>
      </c>
      <c r="T45" s="96">
        <v>5200</v>
      </c>
      <c r="U45" s="118">
        <v>591652</v>
      </c>
      <c r="X45" s="118">
        <v>315224.64</v>
      </c>
      <c r="Y45" s="118">
        <v>102708.01</v>
      </c>
    </row>
    <row r="46" spans="1:25" x14ac:dyDescent="0.2">
      <c r="A46" s="283" t="s">
        <v>1861</v>
      </c>
      <c r="B46" s="117">
        <v>133033.95000000001</v>
      </c>
      <c r="C46" s="117">
        <v>149508.37</v>
      </c>
      <c r="D46" s="117">
        <v>44287.75</v>
      </c>
      <c r="F46" s="283">
        <v>802865.01</v>
      </c>
      <c r="G46" s="283">
        <v>220076.93</v>
      </c>
      <c r="H46" s="263">
        <v>0</v>
      </c>
      <c r="I46" s="263">
        <v>7000</v>
      </c>
      <c r="K46" s="263">
        <v>217.28</v>
      </c>
      <c r="O46" s="283">
        <v>1474437.8</v>
      </c>
      <c r="P46" s="96">
        <v>343157.88</v>
      </c>
      <c r="S46" s="96">
        <v>537455.4</v>
      </c>
      <c r="T46" s="96">
        <v>28500</v>
      </c>
      <c r="U46" s="118">
        <v>759185.4</v>
      </c>
      <c r="X46" s="118">
        <v>283811.89</v>
      </c>
      <c r="Y46" s="118">
        <v>107937.92</v>
      </c>
    </row>
    <row r="47" spans="1:25" x14ac:dyDescent="0.2">
      <c r="A47" s="283" t="s">
        <v>1862</v>
      </c>
      <c r="B47" s="117">
        <v>536696.63</v>
      </c>
      <c r="C47" s="117">
        <v>41380.47</v>
      </c>
      <c r="D47" s="117">
        <v>35512.75</v>
      </c>
      <c r="F47" s="283">
        <v>1281401.69</v>
      </c>
      <c r="G47" s="283">
        <v>222522.9</v>
      </c>
      <c r="H47" s="263">
        <v>34727.69</v>
      </c>
      <c r="I47" s="263">
        <v>85250</v>
      </c>
      <c r="K47" s="263">
        <v>45.2</v>
      </c>
      <c r="O47" s="283">
        <v>2017007.85</v>
      </c>
      <c r="P47" s="96">
        <v>1036868.13</v>
      </c>
      <c r="Q47" s="96">
        <v>433500</v>
      </c>
      <c r="R47" s="96">
        <v>1156.6500000000001</v>
      </c>
      <c r="S47" s="96">
        <v>519182.5</v>
      </c>
      <c r="T47" s="96">
        <v>12500</v>
      </c>
      <c r="U47" s="118">
        <v>960282.5</v>
      </c>
      <c r="X47" s="118">
        <v>759853.27</v>
      </c>
      <c r="Y47" s="118">
        <v>129048.53</v>
      </c>
    </row>
    <row r="48" spans="1:25" x14ac:dyDescent="0.2">
      <c r="A48" s="283" t="s">
        <v>1863</v>
      </c>
      <c r="B48" s="117">
        <v>330845.46000000002</v>
      </c>
      <c r="C48" s="117">
        <v>158.6</v>
      </c>
      <c r="D48" s="117">
        <v>8265.84</v>
      </c>
      <c r="F48" s="283">
        <v>1312886.05</v>
      </c>
      <c r="G48" s="283">
        <v>164818.09</v>
      </c>
      <c r="H48" s="263">
        <v>2411.64</v>
      </c>
      <c r="I48" s="263">
        <v>52000</v>
      </c>
      <c r="O48" s="283">
        <v>216270.07999999999</v>
      </c>
      <c r="P48" s="96">
        <v>444652.44</v>
      </c>
      <c r="Q48" s="96">
        <v>206150</v>
      </c>
      <c r="R48" s="96">
        <v>532.72</v>
      </c>
      <c r="S48" s="96">
        <v>690127.5</v>
      </c>
      <c r="T48" s="96">
        <v>33000</v>
      </c>
      <c r="U48" s="118">
        <v>921327.5</v>
      </c>
      <c r="X48" s="118">
        <v>209466.61</v>
      </c>
      <c r="Y48" s="118">
        <v>110541.46</v>
      </c>
    </row>
    <row r="49" spans="1:26" x14ac:dyDescent="0.2">
      <c r="A49" s="283" t="s">
        <v>1864</v>
      </c>
      <c r="B49" s="117">
        <v>564974.56000000006</v>
      </c>
      <c r="C49" s="117">
        <v>35750</v>
      </c>
      <c r="D49" s="117">
        <v>94361.48</v>
      </c>
      <c r="F49" s="283">
        <v>1430667.3</v>
      </c>
      <c r="G49" s="283">
        <v>279059.84000000003</v>
      </c>
      <c r="H49" s="263">
        <v>8055.8</v>
      </c>
      <c r="I49" s="263">
        <v>105600</v>
      </c>
      <c r="K49" s="263">
        <v>37.380000000000003</v>
      </c>
      <c r="L49" s="283">
        <v>285500.07</v>
      </c>
      <c r="N49" s="283">
        <v>39709.519999999997</v>
      </c>
      <c r="O49" s="283">
        <v>2076002.99</v>
      </c>
      <c r="P49" s="96">
        <v>1194039.83</v>
      </c>
      <c r="Q49" s="96">
        <v>218276.66</v>
      </c>
      <c r="S49" s="96">
        <v>969302.5</v>
      </c>
      <c r="T49" s="96">
        <v>22500</v>
      </c>
      <c r="U49" s="118">
        <v>1533852.5</v>
      </c>
      <c r="X49" s="118">
        <v>477242.92</v>
      </c>
      <c r="Y49" s="118">
        <v>126620.06</v>
      </c>
    </row>
    <row r="50" spans="1:26" x14ac:dyDescent="0.2">
      <c r="A50" s="283" t="s">
        <v>1865</v>
      </c>
      <c r="B50" s="117">
        <v>278119.09999999998</v>
      </c>
      <c r="C50" s="117">
        <v>0</v>
      </c>
      <c r="D50" s="117">
        <v>24403</v>
      </c>
      <c r="F50" s="283">
        <v>996747.88</v>
      </c>
      <c r="G50" s="283">
        <v>127988.16</v>
      </c>
      <c r="H50" s="263">
        <v>5287.8</v>
      </c>
      <c r="I50" s="263">
        <v>95500</v>
      </c>
      <c r="K50" s="263">
        <v>52.58</v>
      </c>
      <c r="N50" s="283">
        <v>2712.52</v>
      </c>
      <c r="O50" s="283">
        <v>2700044.99</v>
      </c>
      <c r="P50" s="96">
        <v>714998.51</v>
      </c>
      <c r="Q50" s="96">
        <v>148345</v>
      </c>
      <c r="S50" s="96">
        <v>439407.5</v>
      </c>
      <c r="T50" s="96">
        <v>50000</v>
      </c>
      <c r="U50" s="118">
        <v>850632.5</v>
      </c>
      <c r="X50" s="118">
        <v>314180.90000000002</v>
      </c>
      <c r="Y50" s="118">
        <v>163057.60999999999</v>
      </c>
    </row>
    <row r="51" spans="1:26" x14ac:dyDescent="0.2">
      <c r="A51" s="283" t="s">
        <v>1866</v>
      </c>
      <c r="B51" s="117">
        <v>432728.92</v>
      </c>
      <c r="C51" s="117">
        <v>32000</v>
      </c>
      <c r="D51" s="117">
        <v>22675</v>
      </c>
      <c r="F51" s="283">
        <v>789365.42</v>
      </c>
      <c r="G51" s="283">
        <v>119372.13</v>
      </c>
      <c r="H51" s="263">
        <v>5196.6000000000004</v>
      </c>
      <c r="I51" s="263">
        <v>80000</v>
      </c>
      <c r="K51" s="263">
        <v>37.380000000000003</v>
      </c>
      <c r="L51" s="283">
        <v>53883.47</v>
      </c>
      <c r="N51" s="283">
        <v>-483058.41</v>
      </c>
      <c r="O51" s="283">
        <v>1671717.03</v>
      </c>
      <c r="P51" s="96">
        <v>716906.35</v>
      </c>
      <c r="Q51" s="96">
        <v>117215.52</v>
      </c>
      <c r="S51" s="96">
        <v>298305</v>
      </c>
      <c r="T51" s="96">
        <v>49800</v>
      </c>
      <c r="U51" s="118">
        <v>642905</v>
      </c>
      <c r="X51" s="118">
        <v>345168.11</v>
      </c>
      <c r="Y51" s="118">
        <v>115402.36</v>
      </c>
    </row>
    <row r="52" spans="1:26" x14ac:dyDescent="0.2">
      <c r="A52" s="283" t="s">
        <v>1867</v>
      </c>
      <c r="B52" s="117">
        <v>179136.32</v>
      </c>
      <c r="C52" s="117">
        <v>0</v>
      </c>
      <c r="D52" s="117">
        <v>55959</v>
      </c>
      <c r="F52" s="283">
        <v>978020.29</v>
      </c>
      <c r="G52" s="283">
        <v>166479.92000000001</v>
      </c>
      <c r="H52" s="263">
        <v>5423.6</v>
      </c>
      <c r="I52" s="263">
        <v>74300</v>
      </c>
      <c r="O52" s="283">
        <v>579857.57999999996</v>
      </c>
      <c r="P52" s="96">
        <v>696704.65</v>
      </c>
      <c r="R52" s="96">
        <v>885.15</v>
      </c>
      <c r="S52" s="96">
        <v>295750</v>
      </c>
      <c r="T52" s="96">
        <v>25400</v>
      </c>
      <c r="U52" s="118">
        <v>566250</v>
      </c>
      <c r="X52" s="118">
        <v>377637.42</v>
      </c>
      <c r="Y52" s="118">
        <v>110191.91</v>
      </c>
    </row>
    <row r="53" spans="1:26" x14ac:dyDescent="0.2">
      <c r="A53" s="283" t="s">
        <v>1868</v>
      </c>
      <c r="B53" s="117">
        <v>226137.92</v>
      </c>
      <c r="C53" s="117">
        <v>0</v>
      </c>
      <c r="D53" s="117">
        <v>30683.08</v>
      </c>
      <c r="F53" s="283">
        <v>1342599.28</v>
      </c>
      <c r="G53" s="283">
        <v>206023</v>
      </c>
      <c r="H53" s="263">
        <v>6498.17</v>
      </c>
      <c r="I53" s="263">
        <v>63220</v>
      </c>
      <c r="K53" s="263">
        <v>42.28</v>
      </c>
      <c r="N53" s="283">
        <v>-58850</v>
      </c>
      <c r="O53" s="283">
        <v>446722.69</v>
      </c>
      <c r="P53" s="96">
        <v>573281.23</v>
      </c>
      <c r="R53" s="96">
        <v>703.31</v>
      </c>
      <c r="S53" s="96">
        <v>758437.5</v>
      </c>
      <c r="U53" s="118">
        <v>968287.5</v>
      </c>
      <c r="X53" s="118">
        <v>260043.04</v>
      </c>
      <c r="Y53" s="118">
        <v>160410.26999999999</v>
      </c>
    </row>
    <row r="54" spans="1:26" x14ac:dyDescent="0.2">
      <c r="A54" s="283" t="s">
        <v>1871</v>
      </c>
      <c r="B54" s="117">
        <v>117421.77</v>
      </c>
      <c r="C54" s="117">
        <v>0</v>
      </c>
      <c r="D54" s="117">
        <v>47359.08</v>
      </c>
      <c r="F54" s="283">
        <v>4</v>
      </c>
      <c r="G54" s="283">
        <v>651849.65</v>
      </c>
      <c r="H54" s="263">
        <v>0</v>
      </c>
      <c r="I54" s="263">
        <v>27368.95</v>
      </c>
      <c r="K54" s="263">
        <v>37.380000000000003</v>
      </c>
      <c r="M54" s="283">
        <v>8348.7199999999993</v>
      </c>
      <c r="N54" s="283">
        <v>1835959.95</v>
      </c>
      <c r="O54" s="283">
        <v>1557377.06</v>
      </c>
      <c r="P54" s="96">
        <v>288448.01</v>
      </c>
      <c r="Q54" s="96">
        <v>19703.38</v>
      </c>
      <c r="S54" s="96">
        <v>552318.5</v>
      </c>
      <c r="T54" s="96">
        <v>61792</v>
      </c>
      <c r="U54" s="118">
        <v>680768.5</v>
      </c>
      <c r="W54" s="118">
        <v>3500</v>
      </c>
      <c r="X54" s="118">
        <v>143200.6</v>
      </c>
      <c r="Y54" s="118">
        <v>1090211.71</v>
      </c>
    </row>
    <row r="55" spans="1:26" x14ac:dyDescent="0.2">
      <c r="A55" s="283" t="s">
        <v>1872</v>
      </c>
      <c r="B55" s="117">
        <v>106333.84</v>
      </c>
      <c r="C55" s="117">
        <v>0</v>
      </c>
      <c r="D55" s="117">
        <v>57742.42</v>
      </c>
      <c r="F55" s="283">
        <v>1045943.26</v>
      </c>
      <c r="G55" s="283">
        <v>490908.45</v>
      </c>
      <c r="H55" s="263">
        <v>0</v>
      </c>
      <c r="I55" s="263">
        <v>56752.49</v>
      </c>
      <c r="K55" s="263">
        <v>37.380000000000003</v>
      </c>
      <c r="N55" s="283">
        <v>1722067.52</v>
      </c>
      <c r="O55" s="283">
        <v>1296912.72</v>
      </c>
      <c r="P55" s="96">
        <v>320013.46999999997</v>
      </c>
      <c r="S55" s="96">
        <v>615605</v>
      </c>
      <c r="T55" s="96">
        <v>935800</v>
      </c>
      <c r="U55" s="118">
        <v>784440</v>
      </c>
      <c r="X55" s="118">
        <v>214197.96</v>
      </c>
      <c r="Y55" s="118">
        <v>841848.01</v>
      </c>
    </row>
    <row r="56" spans="1:26" x14ac:dyDescent="0.2">
      <c r="A56" s="285" t="s">
        <v>1873</v>
      </c>
      <c r="B56" s="117">
        <v>368835.71</v>
      </c>
      <c r="C56" s="117">
        <v>19200</v>
      </c>
      <c r="D56" s="117">
        <v>60150.559999999998</v>
      </c>
      <c r="F56" s="283">
        <v>537011.19999999995</v>
      </c>
      <c r="G56" s="283">
        <v>821845.8</v>
      </c>
      <c r="H56" s="263">
        <v>800</v>
      </c>
      <c r="I56" s="263">
        <v>65060.97</v>
      </c>
      <c r="K56" s="263">
        <v>82728</v>
      </c>
      <c r="N56" s="283">
        <v>2053813.12</v>
      </c>
      <c r="O56" s="283">
        <v>1593000.06</v>
      </c>
      <c r="P56" s="96">
        <v>479923.84</v>
      </c>
      <c r="S56" s="96">
        <v>706574.3</v>
      </c>
      <c r="T56" s="96">
        <v>4800</v>
      </c>
      <c r="U56" s="118">
        <v>1028424.3</v>
      </c>
      <c r="X56" s="118">
        <v>259567.51</v>
      </c>
      <c r="Y56" s="118">
        <v>998984.74</v>
      </c>
      <c r="Z56" s="118">
        <v>7255</v>
      </c>
    </row>
    <row r="57" spans="1:26" x14ac:dyDescent="0.2">
      <c r="A57" s="285" t="s">
        <v>1874</v>
      </c>
      <c r="B57" s="117">
        <v>329149.27</v>
      </c>
      <c r="C57" s="117">
        <v>0</v>
      </c>
      <c r="D57" s="117">
        <v>11827.95</v>
      </c>
      <c r="F57" s="283">
        <v>2</v>
      </c>
      <c r="G57" s="283">
        <v>137488.41</v>
      </c>
      <c r="H57" s="263">
        <v>0</v>
      </c>
      <c r="I57" s="263">
        <v>26233.759999999998</v>
      </c>
      <c r="K57" s="263">
        <v>1965.38</v>
      </c>
      <c r="N57" s="283">
        <v>-234741.73</v>
      </c>
      <c r="O57" s="283">
        <v>1261656.71</v>
      </c>
      <c r="P57" s="96">
        <v>587179.66</v>
      </c>
      <c r="Q57" s="96">
        <v>105860</v>
      </c>
      <c r="S57" s="96">
        <v>638767.5</v>
      </c>
      <c r="T57" s="96">
        <v>6600</v>
      </c>
      <c r="U57" s="118">
        <v>918375</v>
      </c>
      <c r="W57" s="118">
        <v>3888</v>
      </c>
      <c r="X57" s="118">
        <v>210973.42</v>
      </c>
      <c r="Y57" s="118">
        <v>1280484.6299999999</v>
      </c>
      <c r="Z57" s="118">
        <v>34520</v>
      </c>
    </row>
    <row r="58" spans="1:26" x14ac:dyDescent="0.2">
      <c r="A58" s="285" t="s">
        <v>1898</v>
      </c>
      <c r="B58" s="117">
        <v>80387.839999999997</v>
      </c>
      <c r="C58" s="117">
        <v>0</v>
      </c>
      <c r="D58" s="117">
        <v>32131.93</v>
      </c>
      <c r="F58" s="283">
        <v>3</v>
      </c>
      <c r="G58" s="283">
        <v>324228.06</v>
      </c>
      <c r="H58" s="263">
        <v>0</v>
      </c>
      <c r="I58" s="263">
        <v>21463.040000000001</v>
      </c>
      <c r="K58" s="263">
        <v>33.94</v>
      </c>
      <c r="N58" s="283">
        <v>1418850.23</v>
      </c>
      <c r="O58" s="283">
        <v>2075132.5</v>
      </c>
      <c r="P58" s="96">
        <v>276228.09000000003</v>
      </c>
      <c r="Q58" s="96">
        <v>1500</v>
      </c>
      <c r="S58" s="96">
        <v>382567.5</v>
      </c>
      <c r="U58" s="118">
        <v>463567.5</v>
      </c>
      <c r="W58" s="118">
        <v>4560</v>
      </c>
      <c r="X58" s="118">
        <v>144371.12</v>
      </c>
      <c r="Y58" s="118">
        <v>910529.87</v>
      </c>
    </row>
    <row r="59" spans="1:26" x14ac:dyDescent="0.2">
      <c r="A59" s="283" t="s">
        <v>1899</v>
      </c>
      <c r="B59" s="117">
        <v>492297.57</v>
      </c>
      <c r="C59" s="117">
        <v>4160</v>
      </c>
      <c r="D59" s="117">
        <v>17225</v>
      </c>
      <c r="F59" s="283">
        <v>474682.17</v>
      </c>
      <c r="G59" s="283">
        <v>173931.06</v>
      </c>
      <c r="H59" s="263">
        <v>0</v>
      </c>
      <c r="I59" s="263">
        <v>35227.68</v>
      </c>
      <c r="K59" s="263">
        <v>18.690000000000001</v>
      </c>
      <c r="N59" s="283">
        <v>1932641.53</v>
      </c>
      <c r="O59" s="283">
        <v>3409443.43</v>
      </c>
      <c r="P59" s="96">
        <v>322908.03999999998</v>
      </c>
      <c r="S59" s="96">
        <v>683662</v>
      </c>
      <c r="U59" s="118">
        <v>920952</v>
      </c>
      <c r="X59" s="118">
        <v>187976.1</v>
      </c>
      <c r="Y59" s="118">
        <v>962389.93</v>
      </c>
      <c r="Z59" s="118">
        <v>124000</v>
      </c>
    </row>
    <row r="60" spans="1:26" x14ac:dyDescent="0.2">
      <c r="A60" s="283" t="s">
        <v>1878</v>
      </c>
      <c r="B60" s="117">
        <v>456001.35</v>
      </c>
      <c r="C60" s="117">
        <v>0</v>
      </c>
      <c r="D60" s="117">
        <v>17919</v>
      </c>
      <c r="F60" s="283">
        <v>4</v>
      </c>
      <c r="G60" s="283">
        <v>964731.92</v>
      </c>
      <c r="N60" s="283">
        <v>228183.92</v>
      </c>
      <c r="O60" s="283">
        <v>280935.62</v>
      </c>
      <c r="P60" s="96">
        <v>669828.14</v>
      </c>
      <c r="R60" s="96">
        <v>0.28000000000000003</v>
      </c>
      <c r="S60" s="96">
        <v>589250</v>
      </c>
      <c r="T60" s="96">
        <v>200</v>
      </c>
      <c r="U60" s="118">
        <v>857980</v>
      </c>
      <c r="X60" s="118">
        <v>232846.56</v>
      </c>
      <c r="Y60" s="118">
        <v>3032.43</v>
      </c>
    </row>
    <row r="61" spans="1:26" x14ac:dyDescent="0.2">
      <c r="A61" s="283" t="s">
        <v>1879</v>
      </c>
      <c r="B61" s="117">
        <v>23965.74</v>
      </c>
      <c r="C61" s="117">
        <v>0</v>
      </c>
      <c r="D61" s="117">
        <v>13687.13</v>
      </c>
      <c r="F61" s="283">
        <v>653070.9</v>
      </c>
      <c r="G61" s="283">
        <v>227882.36</v>
      </c>
      <c r="N61" s="283">
        <v>239350.22</v>
      </c>
      <c r="O61" s="283">
        <v>179132.84</v>
      </c>
      <c r="P61" s="96">
        <v>436827.18</v>
      </c>
      <c r="Q61" s="96">
        <v>2000</v>
      </c>
      <c r="S61" s="96">
        <v>797770</v>
      </c>
      <c r="U61" s="118">
        <v>981930</v>
      </c>
      <c r="X61" s="118">
        <v>307464.84000000003</v>
      </c>
      <c r="Y61" s="118">
        <v>49774.45</v>
      </c>
    </row>
    <row r="62" spans="1:26" x14ac:dyDescent="0.2">
      <c r="A62" s="283" t="s">
        <v>1880</v>
      </c>
      <c r="B62" s="117">
        <v>425566.67</v>
      </c>
      <c r="C62" s="117">
        <v>0</v>
      </c>
      <c r="D62" s="117">
        <v>12297.16</v>
      </c>
      <c r="F62" s="283">
        <v>166707.07999999999</v>
      </c>
      <c r="G62" s="283">
        <v>383675.3</v>
      </c>
      <c r="N62" s="283">
        <v>257624.86</v>
      </c>
      <c r="O62" s="283">
        <v>2768470.84</v>
      </c>
      <c r="P62" s="96">
        <v>637909.48</v>
      </c>
      <c r="S62" s="96">
        <v>610450</v>
      </c>
      <c r="U62" s="118">
        <v>893050</v>
      </c>
      <c r="X62" s="118">
        <v>153374.39000000001</v>
      </c>
      <c r="Y62" s="118">
        <v>58036.7</v>
      </c>
    </row>
    <row r="63" spans="1:26" x14ac:dyDescent="0.2">
      <c r="A63" s="283" t="s">
        <v>1881</v>
      </c>
      <c r="B63" s="117">
        <v>256932.24</v>
      </c>
      <c r="C63" s="117">
        <v>0</v>
      </c>
      <c r="D63" s="117">
        <v>38439.449999999997</v>
      </c>
      <c r="F63" s="283">
        <v>213946.17</v>
      </c>
      <c r="G63" s="283">
        <v>39681</v>
      </c>
      <c r="N63" s="283">
        <v>61205.22</v>
      </c>
      <c r="O63" s="283">
        <v>2027508.56</v>
      </c>
      <c r="P63" s="96">
        <v>1312457.31</v>
      </c>
      <c r="S63" s="96">
        <v>595200</v>
      </c>
      <c r="U63" s="118">
        <v>1284080</v>
      </c>
      <c r="X63" s="118">
        <v>314619</v>
      </c>
      <c r="Y63" s="118">
        <v>61983.35</v>
      </c>
    </row>
    <row r="64" spans="1:26" x14ac:dyDescent="0.2">
      <c r="A64" s="283" t="s">
        <v>1882</v>
      </c>
      <c r="B64" s="117">
        <v>199782.69</v>
      </c>
      <c r="C64" s="117">
        <v>0</v>
      </c>
      <c r="D64" s="117">
        <v>7810.15</v>
      </c>
      <c r="F64" s="283">
        <v>642633.54</v>
      </c>
      <c r="G64" s="283">
        <v>189378.02</v>
      </c>
      <c r="N64" s="283">
        <v>9611.32</v>
      </c>
      <c r="O64" s="283">
        <v>179132.84</v>
      </c>
      <c r="P64" s="96">
        <v>674791.32</v>
      </c>
      <c r="R64" s="96">
        <v>0.23</v>
      </c>
      <c r="S64" s="96">
        <v>255250</v>
      </c>
      <c r="U64" s="118">
        <v>448550</v>
      </c>
      <c r="X64" s="118">
        <v>310514.90000000002</v>
      </c>
      <c r="Y64" s="118">
        <v>62600.1</v>
      </c>
    </row>
    <row r="65" spans="1:26" x14ac:dyDescent="0.2">
      <c r="A65" s="283" t="s">
        <v>1883</v>
      </c>
      <c r="B65" s="117">
        <v>519219.44</v>
      </c>
      <c r="C65" s="117">
        <v>4800.5</v>
      </c>
      <c r="D65" s="117">
        <v>66019.360000000001</v>
      </c>
      <c r="F65" s="283">
        <v>1861357.87</v>
      </c>
      <c r="G65" s="283">
        <v>254901.14</v>
      </c>
      <c r="H65" s="263">
        <v>0</v>
      </c>
      <c r="I65" s="263">
        <v>60808.66</v>
      </c>
      <c r="K65" s="263">
        <v>100000</v>
      </c>
      <c r="N65" s="283">
        <v>-197721.66</v>
      </c>
      <c r="O65" s="283">
        <v>2752937.45</v>
      </c>
      <c r="P65" s="96">
        <v>608693.09</v>
      </c>
      <c r="R65" s="96">
        <v>707.91</v>
      </c>
      <c r="S65" s="96">
        <v>927431.5</v>
      </c>
      <c r="T65" s="96">
        <v>24780</v>
      </c>
      <c r="U65" s="118">
        <v>1051211.5</v>
      </c>
      <c r="X65" s="118">
        <v>296490.76</v>
      </c>
      <c r="Y65" s="118">
        <v>162187.38</v>
      </c>
    </row>
    <row r="66" spans="1:26" ht="15" customHeight="1" x14ac:dyDescent="0.2">
      <c r="A66" s="283" t="s">
        <v>1884</v>
      </c>
      <c r="B66" s="117">
        <v>357075.81</v>
      </c>
      <c r="C66" s="117">
        <v>0</v>
      </c>
      <c r="D66" s="117">
        <v>38444.35</v>
      </c>
      <c r="F66" s="283">
        <v>879617.18</v>
      </c>
      <c r="G66" s="283">
        <v>1862051.29</v>
      </c>
      <c r="H66" s="263">
        <v>0</v>
      </c>
      <c r="I66" s="263">
        <v>66400</v>
      </c>
      <c r="N66" s="283">
        <v>-203216.37</v>
      </c>
      <c r="O66" s="283">
        <v>3437556.74</v>
      </c>
      <c r="P66" s="96">
        <v>509268.59</v>
      </c>
      <c r="S66" s="96">
        <v>806738.5</v>
      </c>
      <c r="T66" s="96">
        <v>42000</v>
      </c>
      <c r="U66" s="118">
        <v>932388.5</v>
      </c>
      <c r="X66" s="118">
        <v>187350.78</v>
      </c>
      <c r="Y66" s="118">
        <v>332843.55</v>
      </c>
    </row>
    <row r="67" spans="1:26" x14ac:dyDescent="0.2">
      <c r="A67" s="283" t="s">
        <v>1885</v>
      </c>
      <c r="B67" s="117">
        <v>441264.73</v>
      </c>
      <c r="C67" s="117">
        <v>0</v>
      </c>
      <c r="D67" s="117">
        <v>47405.74</v>
      </c>
      <c r="F67" s="283">
        <v>1440715.18</v>
      </c>
      <c r="G67" s="283">
        <v>262968.23</v>
      </c>
      <c r="H67" s="263">
        <v>0</v>
      </c>
      <c r="I67" s="263">
        <v>52800</v>
      </c>
      <c r="N67" s="283">
        <v>1529048.97</v>
      </c>
      <c r="O67" s="283">
        <v>785641.8</v>
      </c>
      <c r="P67" s="96">
        <v>487264.65</v>
      </c>
      <c r="S67" s="96">
        <v>557410.79</v>
      </c>
      <c r="T67" s="96">
        <v>20000</v>
      </c>
      <c r="U67" s="118">
        <v>731898.79</v>
      </c>
      <c r="X67" s="118">
        <v>156945.60999999999</v>
      </c>
      <c r="Y67" s="118">
        <v>125482.93</v>
      </c>
    </row>
    <row r="68" spans="1:26" x14ac:dyDescent="0.2">
      <c r="A68" s="283" t="s">
        <v>1886</v>
      </c>
      <c r="B68" s="117">
        <v>550462.97</v>
      </c>
      <c r="C68" s="117">
        <v>0</v>
      </c>
      <c r="D68" s="117">
        <v>57630.9</v>
      </c>
      <c r="F68" s="283">
        <v>488083.11</v>
      </c>
      <c r="G68" s="283">
        <v>213795.79</v>
      </c>
      <c r="H68" s="263">
        <v>486</v>
      </c>
      <c r="I68" s="263">
        <v>5812.73</v>
      </c>
      <c r="K68" s="263">
        <v>613.09</v>
      </c>
      <c r="O68" s="283">
        <v>2929218.73</v>
      </c>
      <c r="P68" s="96">
        <v>1177040.8899999999</v>
      </c>
      <c r="R68" s="96">
        <v>1043.3499999999999</v>
      </c>
      <c r="S68" s="96">
        <v>481320</v>
      </c>
      <c r="U68" s="118">
        <v>1012936</v>
      </c>
      <c r="X68" s="118">
        <v>281275.09000000003</v>
      </c>
      <c r="Y68" s="118">
        <v>123993.95</v>
      </c>
      <c r="Z68" s="118">
        <v>1722</v>
      </c>
    </row>
    <row r="69" spans="1:26" x14ac:dyDescent="0.2">
      <c r="A69" s="283" t="s">
        <v>1887</v>
      </c>
      <c r="B69" s="117">
        <v>389230.61</v>
      </c>
      <c r="C69" s="117">
        <v>12600</v>
      </c>
      <c r="D69" s="117">
        <v>49166.82</v>
      </c>
      <c r="F69" s="283">
        <v>1479901.99</v>
      </c>
      <c r="G69" s="283">
        <v>53816</v>
      </c>
      <c r="H69" s="263">
        <v>486</v>
      </c>
      <c r="I69" s="263">
        <v>15649.24</v>
      </c>
      <c r="N69" s="283">
        <v>-60</v>
      </c>
      <c r="O69" s="283">
        <v>574529.34</v>
      </c>
      <c r="P69" s="96">
        <v>826037.31</v>
      </c>
      <c r="R69" s="96">
        <v>0.19</v>
      </c>
      <c r="S69" s="96">
        <v>361773.65</v>
      </c>
      <c r="U69" s="118">
        <v>584326.65</v>
      </c>
      <c r="W69" s="118">
        <v>7272</v>
      </c>
      <c r="X69" s="118">
        <v>278797.11</v>
      </c>
      <c r="Y69" s="118">
        <v>82664.75</v>
      </c>
      <c r="Z69" s="118">
        <v>4902.25</v>
      </c>
    </row>
    <row r="70" spans="1:26" x14ac:dyDescent="0.2">
      <c r="A70" s="283" t="s">
        <v>1888</v>
      </c>
      <c r="B70" s="117">
        <v>870061.19</v>
      </c>
      <c r="C70" s="117">
        <v>16425</v>
      </c>
      <c r="D70" s="117">
        <v>55686.39</v>
      </c>
      <c r="F70" s="283">
        <v>184880.68</v>
      </c>
      <c r="G70" s="283">
        <v>369173.36</v>
      </c>
      <c r="K70" s="263">
        <v>226.72</v>
      </c>
      <c r="O70" s="283">
        <v>2183187.2799999998</v>
      </c>
      <c r="P70" s="96">
        <v>1575245.99</v>
      </c>
      <c r="R70" s="96">
        <v>1254.98</v>
      </c>
      <c r="S70" s="96">
        <v>981284.5</v>
      </c>
      <c r="U70" s="118">
        <v>1285846.5</v>
      </c>
      <c r="X70" s="118">
        <v>457489.91</v>
      </c>
      <c r="Y70" s="118">
        <v>57802.2</v>
      </c>
      <c r="Z70" s="118">
        <v>27144.55</v>
      </c>
    </row>
    <row r="71" spans="1:26" x14ac:dyDescent="0.2">
      <c r="A71" s="283" t="s">
        <v>1889</v>
      </c>
      <c r="B71" s="117">
        <v>1893553.93</v>
      </c>
      <c r="C71" s="117">
        <v>0</v>
      </c>
      <c r="D71" s="117">
        <v>93728.71</v>
      </c>
      <c r="F71" s="283">
        <v>1626877.91</v>
      </c>
      <c r="G71" s="283">
        <v>263857.19</v>
      </c>
      <c r="I71" s="263">
        <v>15680</v>
      </c>
      <c r="N71" s="283">
        <v>5131.7700000000004</v>
      </c>
      <c r="O71" s="283">
        <v>1562778.07</v>
      </c>
      <c r="P71" s="96">
        <v>1400497.72</v>
      </c>
      <c r="R71" s="96">
        <v>57.5</v>
      </c>
      <c r="S71" s="96">
        <v>416073.9</v>
      </c>
      <c r="U71" s="118">
        <v>807443.9</v>
      </c>
      <c r="X71" s="118">
        <v>378412.9</v>
      </c>
      <c r="Y71" s="118">
        <v>124490.26</v>
      </c>
    </row>
    <row r="72" spans="1:26" x14ac:dyDescent="0.2">
      <c r="A72" s="283" t="s">
        <v>1890</v>
      </c>
      <c r="B72" s="117">
        <v>1797234.8</v>
      </c>
      <c r="C72" s="117">
        <v>0</v>
      </c>
      <c r="D72" s="117">
        <v>93500</v>
      </c>
      <c r="F72" s="283">
        <v>1174635.75</v>
      </c>
      <c r="G72" s="283">
        <v>405830.92</v>
      </c>
      <c r="H72" s="263">
        <v>5100</v>
      </c>
      <c r="I72" s="263">
        <v>26333.18</v>
      </c>
      <c r="J72" s="263">
        <v>13000</v>
      </c>
      <c r="K72" s="263">
        <v>101</v>
      </c>
      <c r="O72" s="283">
        <v>1881658.83</v>
      </c>
      <c r="P72" s="96">
        <v>2090943.68</v>
      </c>
      <c r="S72" s="96">
        <v>1068900</v>
      </c>
      <c r="U72" s="118">
        <v>1666203</v>
      </c>
      <c r="W72" s="118">
        <v>3000</v>
      </c>
      <c r="X72" s="118">
        <v>574878.93000000005</v>
      </c>
      <c r="Y72" s="118">
        <v>123434.8</v>
      </c>
      <c r="Z72" s="118">
        <v>7928</v>
      </c>
    </row>
    <row r="73" spans="1:26" ht="12" customHeight="1" x14ac:dyDescent="0.2">
      <c r="A73" s="283" t="s">
        <v>1891</v>
      </c>
      <c r="B73" s="117">
        <v>507533.66</v>
      </c>
      <c r="C73" s="117">
        <v>12500</v>
      </c>
      <c r="D73" s="117">
        <v>42824.52</v>
      </c>
      <c r="F73" s="283">
        <v>336672.19</v>
      </c>
      <c r="G73" s="283">
        <v>142066.04999999999</v>
      </c>
      <c r="I73" s="263">
        <v>63097.75</v>
      </c>
      <c r="K73" s="263">
        <v>1.32</v>
      </c>
      <c r="O73" s="283">
        <v>1497958.46</v>
      </c>
      <c r="P73" s="96">
        <v>367930.4</v>
      </c>
      <c r="S73" s="96">
        <v>461218.5</v>
      </c>
      <c r="U73" s="118">
        <v>614225.5</v>
      </c>
      <c r="X73" s="118">
        <v>361785.29</v>
      </c>
      <c r="Y73" s="118">
        <v>58353.9</v>
      </c>
    </row>
    <row r="74" spans="1:26" x14ac:dyDescent="0.2">
      <c r="A74" s="283" t="s">
        <v>1892</v>
      </c>
      <c r="B74" s="117">
        <v>270586.53999999998</v>
      </c>
      <c r="C74" s="117">
        <v>0</v>
      </c>
      <c r="D74" s="117">
        <v>36695.86</v>
      </c>
      <c r="F74" s="283">
        <v>1056166.8999999999</v>
      </c>
      <c r="G74" s="283">
        <v>155825.31</v>
      </c>
      <c r="H74" s="263">
        <v>162</v>
      </c>
      <c r="K74" s="263">
        <v>23036.32</v>
      </c>
      <c r="O74" s="283">
        <v>2412599.04</v>
      </c>
      <c r="P74" s="96">
        <v>908402.45</v>
      </c>
      <c r="S74" s="96">
        <v>309872.5</v>
      </c>
      <c r="U74" s="118">
        <v>526473.5</v>
      </c>
      <c r="W74" s="118">
        <v>13400</v>
      </c>
      <c r="X74" s="118">
        <v>269594.46000000002</v>
      </c>
      <c r="Y74" s="118">
        <v>49284.71</v>
      </c>
      <c r="Z74" s="118">
        <v>2989</v>
      </c>
    </row>
    <row r="75" spans="1:26" x14ac:dyDescent="0.2">
      <c r="A75" s="283" t="s">
        <v>1893</v>
      </c>
      <c r="B75" s="117">
        <v>330093.07</v>
      </c>
      <c r="C75" s="117">
        <v>0</v>
      </c>
      <c r="D75" s="117">
        <v>29600</v>
      </c>
      <c r="F75" s="283">
        <v>993335.32</v>
      </c>
      <c r="G75" s="283">
        <v>2133851.23</v>
      </c>
      <c r="I75" s="263">
        <v>31859.19</v>
      </c>
      <c r="N75" s="283">
        <v>579.61</v>
      </c>
      <c r="O75" s="283">
        <v>2174520.91</v>
      </c>
      <c r="P75" s="96">
        <v>1088272.02</v>
      </c>
      <c r="S75" s="96">
        <v>590348</v>
      </c>
      <c r="U75" s="118">
        <v>962123</v>
      </c>
      <c r="X75" s="118">
        <v>388561.51</v>
      </c>
      <c r="Y75" s="118">
        <v>261093.8</v>
      </c>
      <c r="Z75" s="118">
        <v>400</v>
      </c>
    </row>
    <row r="76" spans="1:26" x14ac:dyDescent="0.2">
      <c r="A76" s="283" t="s">
        <v>1894</v>
      </c>
      <c r="B76" s="117">
        <v>534566.78</v>
      </c>
      <c r="C76" s="117">
        <v>102956.5</v>
      </c>
      <c r="D76" s="117">
        <v>58587.67</v>
      </c>
      <c r="F76" s="283">
        <v>1376623.18</v>
      </c>
      <c r="G76" s="283">
        <v>977632.2</v>
      </c>
      <c r="I76" s="263">
        <v>21901.21</v>
      </c>
      <c r="K76" s="263">
        <v>66.260000000000005</v>
      </c>
      <c r="O76" s="283">
        <v>2426315.1</v>
      </c>
      <c r="P76" s="96">
        <v>999271.84</v>
      </c>
      <c r="S76" s="96">
        <v>909901.33</v>
      </c>
      <c r="U76" s="118">
        <v>1145731.33</v>
      </c>
      <c r="V76" s="118">
        <v>6000</v>
      </c>
      <c r="X76" s="118">
        <v>370256.5</v>
      </c>
      <c r="Y76" s="118">
        <v>126477.07</v>
      </c>
    </row>
    <row r="77" spans="1:26" x14ac:dyDescent="0.2">
      <c r="A77" s="283" t="s">
        <v>1895</v>
      </c>
      <c r="B77" s="117">
        <v>303793.67</v>
      </c>
      <c r="C77" s="117">
        <v>19455.68</v>
      </c>
      <c r="D77" s="117">
        <v>4665.13</v>
      </c>
      <c r="F77" s="283">
        <v>262395.82</v>
      </c>
      <c r="G77" s="283">
        <v>140838.60999999999</v>
      </c>
      <c r="I77" s="263">
        <v>9361</v>
      </c>
      <c r="K77" s="263">
        <v>988.46</v>
      </c>
      <c r="O77" s="283">
        <v>1120243.3</v>
      </c>
      <c r="P77" s="96">
        <v>1083268.6000000001</v>
      </c>
      <c r="Q77" s="96">
        <v>17400</v>
      </c>
      <c r="S77" s="96">
        <v>224160</v>
      </c>
      <c r="U77" s="118">
        <v>520085</v>
      </c>
      <c r="X77" s="118">
        <v>448834.1</v>
      </c>
      <c r="Y77" s="118">
        <v>77557.81</v>
      </c>
    </row>
    <row r="78" spans="1:26" x14ac:dyDescent="0.2">
      <c r="A78" s="283" t="s">
        <v>1896</v>
      </c>
      <c r="B78" s="117">
        <v>678196.45</v>
      </c>
      <c r="C78" s="117">
        <v>167147.43</v>
      </c>
      <c r="D78" s="117">
        <v>27589</v>
      </c>
      <c r="F78" s="283">
        <v>1233223.6399999999</v>
      </c>
      <c r="G78" s="283">
        <v>307263.93</v>
      </c>
      <c r="I78" s="263">
        <v>28279.95</v>
      </c>
      <c r="O78" s="283">
        <v>2732486.08</v>
      </c>
      <c r="P78" s="96">
        <v>995261.01</v>
      </c>
      <c r="Q78" s="96">
        <v>213768</v>
      </c>
      <c r="S78" s="96">
        <v>874020</v>
      </c>
      <c r="T78" s="96">
        <v>484</v>
      </c>
      <c r="U78" s="118">
        <v>1162830</v>
      </c>
      <c r="X78" s="118">
        <v>386633.53</v>
      </c>
      <c r="Y78" s="118">
        <v>142011.29</v>
      </c>
    </row>
    <row r="79" spans="1:26" x14ac:dyDescent="0.2">
      <c r="A79" s="283" t="s">
        <v>1897</v>
      </c>
      <c r="B79" s="117">
        <v>573238.77</v>
      </c>
      <c r="C79" s="117">
        <v>154553</v>
      </c>
      <c r="D79" s="117">
        <v>23234.22</v>
      </c>
      <c r="F79" s="283">
        <v>2029735.54</v>
      </c>
      <c r="G79" s="283">
        <v>199893.78</v>
      </c>
      <c r="I79" s="263">
        <v>16416</v>
      </c>
      <c r="N79" s="283">
        <v>1870</v>
      </c>
      <c r="O79" s="283">
        <v>3283107.89</v>
      </c>
      <c r="P79" s="96">
        <v>1260423.9099999999</v>
      </c>
      <c r="S79" s="96">
        <v>363300</v>
      </c>
      <c r="U79" s="118">
        <v>633975</v>
      </c>
      <c r="V79" s="118">
        <v>500</v>
      </c>
      <c r="W79" s="118">
        <v>16144</v>
      </c>
      <c r="X79" s="118">
        <v>573915.21</v>
      </c>
      <c r="Y79" s="118">
        <v>173286.11</v>
      </c>
      <c r="Z79" s="118">
        <v>1363197</v>
      </c>
    </row>
    <row r="80" spans="1:26" x14ac:dyDescent="0.2">
      <c r="A80" s="283" t="s">
        <v>1901</v>
      </c>
      <c r="B80" s="117">
        <v>725856.86</v>
      </c>
      <c r="C80" s="117">
        <v>5801</v>
      </c>
      <c r="D80" s="117">
        <v>10652</v>
      </c>
      <c r="F80" s="283">
        <v>626280.06000000006</v>
      </c>
      <c r="G80" s="283">
        <v>268366.75</v>
      </c>
      <c r="I80" s="263">
        <v>12675</v>
      </c>
      <c r="K80" s="263">
        <v>256.47000000000003</v>
      </c>
      <c r="N80" s="283">
        <v>-297667.68</v>
      </c>
      <c r="O80" s="283">
        <v>1600443.98</v>
      </c>
      <c r="P80" s="96">
        <v>856524.49</v>
      </c>
      <c r="Q80" s="96">
        <v>180450</v>
      </c>
      <c r="S80" s="96">
        <v>429030.04</v>
      </c>
      <c r="U80" s="118">
        <v>718438.54</v>
      </c>
      <c r="X80" s="118">
        <v>253383.37</v>
      </c>
      <c r="Y80" s="118">
        <v>113612.3</v>
      </c>
      <c r="Z80" s="118">
        <v>0.42</v>
      </c>
    </row>
    <row r="81" spans="1:26" x14ac:dyDescent="0.2">
      <c r="A81" s="283" t="s">
        <v>1869</v>
      </c>
      <c r="B81" s="117">
        <v>205822.33</v>
      </c>
      <c r="C81" s="117">
        <v>0</v>
      </c>
      <c r="D81" s="117">
        <v>4519.3</v>
      </c>
      <c r="F81" s="283">
        <v>857176.32</v>
      </c>
      <c r="G81" s="283">
        <v>429862.77</v>
      </c>
      <c r="H81" s="263">
        <v>51330</v>
      </c>
      <c r="I81" s="263">
        <v>5400</v>
      </c>
      <c r="M81" s="283">
        <v>-1361879.87</v>
      </c>
      <c r="N81" s="283">
        <v>45392.6</v>
      </c>
      <c r="O81" s="283">
        <v>2663000</v>
      </c>
      <c r="P81" s="96">
        <v>452778.64</v>
      </c>
      <c r="S81" s="96">
        <v>422150</v>
      </c>
      <c r="U81" s="118">
        <v>608315</v>
      </c>
      <c r="X81" s="118">
        <v>81400.710000000006</v>
      </c>
      <c r="Y81" s="118">
        <v>7824.94</v>
      </c>
      <c r="Z81" s="118">
        <v>59330</v>
      </c>
    </row>
    <row r="82" spans="1:26" x14ac:dyDescent="0.2">
      <c r="A82" s="283" t="s">
        <v>1870</v>
      </c>
      <c r="B82" s="117">
        <v>704052.07</v>
      </c>
      <c r="C82" s="117">
        <v>1250</v>
      </c>
      <c r="D82" s="117">
        <v>8693.73</v>
      </c>
      <c r="F82" s="283">
        <v>-43716.47</v>
      </c>
      <c r="G82" s="283">
        <v>463025.31</v>
      </c>
      <c r="I82" s="263">
        <v>2897</v>
      </c>
      <c r="K82" s="263">
        <v>100281.91</v>
      </c>
      <c r="O82" s="283">
        <v>1891796.64</v>
      </c>
      <c r="P82" s="96">
        <v>1398676.3</v>
      </c>
      <c r="S82" s="96">
        <v>153690.79999999999</v>
      </c>
      <c r="T82" s="96">
        <v>96110</v>
      </c>
      <c r="U82" s="118">
        <v>327502.8</v>
      </c>
      <c r="X82" s="118">
        <v>180035.06</v>
      </c>
      <c r="Y82" s="118">
        <v>58516.22</v>
      </c>
      <c r="Z82" s="118">
        <v>365408</v>
      </c>
    </row>
    <row r="83" spans="1:26" x14ac:dyDescent="0.2">
      <c r="A83" s="283" t="s">
        <v>1875</v>
      </c>
      <c r="B83" s="117">
        <v>258120.01</v>
      </c>
      <c r="C83" s="117">
        <v>0</v>
      </c>
      <c r="D83" s="117">
        <v>11451.53</v>
      </c>
      <c r="F83" s="283">
        <v>54366.2</v>
      </c>
      <c r="G83" s="283">
        <v>287776.71999999997</v>
      </c>
      <c r="M83" s="283">
        <v>-1145747.33</v>
      </c>
      <c r="N83" s="283">
        <v>-5577.78</v>
      </c>
      <c r="O83" s="283">
        <v>1831896.95</v>
      </c>
      <c r="P83" s="96">
        <v>750405.56</v>
      </c>
      <c r="S83" s="96">
        <v>564735.30000000005</v>
      </c>
      <c r="T83" s="96">
        <v>11500</v>
      </c>
      <c r="U83" s="118">
        <v>915574.3</v>
      </c>
      <c r="X83" s="118">
        <v>219104.2</v>
      </c>
      <c r="Y83" s="118">
        <v>104692.74</v>
      </c>
    </row>
    <row r="84" spans="1:26" x14ac:dyDescent="0.2">
      <c r="A84" s="283" t="s">
        <v>1876</v>
      </c>
      <c r="B84" s="117">
        <v>42393.23</v>
      </c>
      <c r="C84" s="117">
        <v>0</v>
      </c>
      <c r="D84" s="117">
        <v>2232.86</v>
      </c>
      <c r="F84" s="283">
        <v>-30291</v>
      </c>
      <c r="G84" s="283">
        <v>191683.58</v>
      </c>
      <c r="I84" s="263">
        <v>19705</v>
      </c>
      <c r="N84" s="283">
        <v>44631.519999999997</v>
      </c>
      <c r="O84" s="283">
        <v>1831896</v>
      </c>
      <c r="P84" s="96">
        <v>256061.96</v>
      </c>
      <c r="S84" s="96">
        <v>482540</v>
      </c>
      <c r="U84" s="118">
        <v>657179</v>
      </c>
      <c r="X84" s="118">
        <v>85840.99</v>
      </c>
      <c r="Y84" s="118">
        <v>30303</v>
      </c>
    </row>
    <row r="85" spans="1:26" x14ac:dyDescent="0.2">
      <c r="A85" s="283" t="s">
        <v>1877</v>
      </c>
      <c r="B85" s="117">
        <v>136550.39000000001</v>
      </c>
      <c r="D85" s="117">
        <v>17094.03</v>
      </c>
      <c r="F85" s="283">
        <v>1761195.83</v>
      </c>
      <c r="G85" s="283">
        <v>2485377.38</v>
      </c>
      <c r="J85" s="263">
        <v>65000</v>
      </c>
      <c r="N85" s="283">
        <v>194278</v>
      </c>
      <c r="O85" s="283">
        <v>4000000</v>
      </c>
      <c r="P85" s="96">
        <v>462189.83</v>
      </c>
      <c r="S85" s="96">
        <v>356509.5</v>
      </c>
      <c r="U85" s="118">
        <v>654649.5</v>
      </c>
      <c r="X85" s="118">
        <v>170444.48</v>
      </c>
      <c r="Y85" s="118">
        <v>97782.74</v>
      </c>
      <c r="Z85" s="118">
        <v>55573</v>
      </c>
    </row>
    <row r="86" spans="1:26" x14ac:dyDescent="0.2">
      <c r="A86" s="283" t="s">
        <v>1900</v>
      </c>
      <c r="B86" s="117">
        <v>0</v>
      </c>
      <c r="D86" s="117">
        <v>0</v>
      </c>
      <c r="E86" s="117">
        <v>0</v>
      </c>
      <c r="F86" s="283">
        <v>1086121.06</v>
      </c>
      <c r="G86" s="283">
        <v>699006</v>
      </c>
      <c r="K86" s="263">
        <v>0</v>
      </c>
      <c r="N86" s="283">
        <v>110277.47</v>
      </c>
      <c r="O86" s="283">
        <v>31316.240000000002</v>
      </c>
      <c r="S86" s="96">
        <v>257267.5</v>
      </c>
      <c r="T86" s="96">
        <v>1720962.75</v>
      </c>
      <c r="U86" s="118">
        <v>259367.5</v>
      </c>
      <c r="W86" s="118">
        <v>11016</v>
      </c>
      <c r="X86" s="118">
        <v>61846.75</v>
      </c>
      <c r="Y86" s="118">
        <v>2466.65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2.สรุปคะแนน</vt:lpstr>
      <vt:lpstr>3. สรุปรวมราย CUP </vt:lpstr>
      <vt:lpstr>'3. สรุปรวมราย CUP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ผู้ใช้ Windows</cp:lastModifiedBy>
  <cp:lastPrinted>2020-03-27T03:33:57Z</cp:lastPrinted>
  <dcterms:created xsi:type="dcterms:W3CDTF">2018-02-08T06:24:17Z</dcterms:created>
  <dcterms:modified xsi:type="dcterms:W3CDTF">2020-03-27T03:42:53Z</dcterms:modified>
</cp:coreProperties>
</file>